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ло" sheetId="1" r:id="rId1"/>
    <sheet name="Лист1" sheetId="2" r:id="rId2"/>
    <sheet name="Лист2" sheetId="3" r:id="rId3"/>
  </sheets>
  <definedNames>
    <definedName name="_xlnm.Print_Titles" localSheetId="0">'Село'!$3:$5</definedName>
  </definedNames>
  <calcPr fullCalcOnLoad="1"/>
</workbook>
</file>

<file path=xl/sharedStrings.xml><?xml version="1.0" encoding="utf-8"?>
<sst xmlns="http://schemas.openxmlformats.org/spreadsheetml/2006/main" count="1780" uniqueCount="584">
  <si>
    <t xml:space="preserve">Доходы от уплаты акцизов на моторные масла для дизельных и (или) карбюраторных (инжекторных) двигателей </t>
  </si>
  <si>
    <t xml:space="preserve">Доходы от уплаты акцизов на автомобильный бензин </t>
  </si>
  <si>
    <t xml:space="preserve">Доходы от уплаты акцизов на прямогонный бензин </t>
  </si>
  <si>
    <t>Налог на имущество физических лиц, применяемым к объектам, расположенным в границах сельских поселений</t>
  </si>
  <si>
    <t>Налог на имущество физических лиц, применяемым к объектам, расположенным в границах городских поселений</t>
  </si>
  <si>
    <t>Земельный налог с организаций, расположенным в границах сельских  поселений</t>
  </si>
  <si>
    <t>Земельный налог с организаций,расположенным в границах городских  поселений</t>
  </si>
  <si>
    <t>Земельный налог с физических лиц, расположенным в границах сельских поселений</t>
  </si>
  <si>
    <t>Земельный налог с физических лиц, расположенным в границах  городских 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</si>
  <si>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)</t>
  </si>
  <si>
    <t>Земельный налог (по обязательствам, возникшим до 1 января 2006 г)</t>
  </si>
  <si>
    <t>Земельный налог (по обязательствам, возникшим до 1 января 2006 г), на территориях сельских поселений</t>
  </si>
  <si>
    <t>Земельный налог (по обязательствам, возникшим до 1 января 2006 г),  на территориях городских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</si>
  <si>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</si>
  <si>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</si>
  <si>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</si>
  <si>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</si>
  <si>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000 1 14 00000 00 0000 000</t>
  </si>
  <si>
    <t>000 1 14 02000 00 0000 000</t>
  </si>
  <si>
    <t>000 1 14 02050 10 0000 410</t>
  </si>
  <si>
    <t>000 1 14 02053 10 0000 410</t>
  </si>
  <si>
    <t>000 1 14 02050 10 0000 440</t>
  </si>
  <si>
    <t>000 1 14 02053 10 0000 440</t>
  </si>
  <si>
    <t>000 1 14 06000 00 0000 430</t>
  </si>
  <si>
    <t>000 1 14 06010 00 0000 430</t>
  </si>
  <si>
    <t>000 1 14 06020 00 0000 430</t>
  </si>
  <si>
    <t>Доходы от реализации имущества, находящегося в гос-й и мун-й соб-ти (за исключением движимого имущества бюдж-х и авт-х учр-й, а также имущества гос-х и МУП, в том числе казенных)</t>
  </si>
  <si>
    <t>Доходы от реализации иного имущества, находящегося в собственности сельских поселений (за исключением движимого имущества бюдж-х и авт-х учр-й, а также имущества гос-х и МУП,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</si>
  <si>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мун-х бюд-х и авт-х учр-й, а также имущества МУП 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</si>
  <si>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мун-х бюд-х и авт-х учр-й, а также имущества МУП 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</si>
  <si>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в границах сельских поселений</t>
  </si>
  <si>
    <t>Доходы от продажи земельных участков, государственная собственность на которые не разграничена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</si>
  <si>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бюд-х и авт-х учр-й)</t>
  </si>
  <si>
    <t>Доходы от продажи земельных участков, находящихся в собственности сельских  поселений (за исключением земельных участков мун-х бюд-х и авт-х учр-й)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</si>
  <si>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</si>
  <si>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</si>
  <si>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</si>
  <si>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</si>
  <si>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</si>
  <si>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000 1 16 90000 00 0000 140</t>
  </si>
  <si>
    <t>ПРОЧИЕ НЕНАЛОГОВЫЕ ДОХОДЫ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</si>
  <si>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</si>
  <si>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</si>
  <si>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</si>
  <si>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000 1 17 00000 00 0000 000</t>
  </si>
  <si>
    <t>000 1 17 01000 00 0000 180</t>
  </si>
  <si>
    <t>000 1 17 05000 00 0000 180</t>
  </si>
  <si>
    <t>Невыясненные поступления, зачисляемые в бюджеты городских  поселений</t>
  </si>
  <si>
    <t>Доходы от реализации имущества, находящегося в собственности сельских поселений (за исключением движимого имущества бюдж-х и авт-х учр-й, а также имущества гос-х и МУП,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</si>
  <si>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гос-го и мун-го им-ва (за исключением им-ва бюд-х и авт-х учр-й, а также им-ва гос-х и мун-х унит-х предпр-й, в т.ч. казенных)</t>
  </si>
  <si>
    <t>Доходы, получаемые в виде арендной платы за земельные участки, гос-я собс-ть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</si>
  <si>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гос-я соб-ть на которые не разграничена и которые расположены в границах городских поселений, а также ср-в от продажи права на заключение дог-в аренды указанных земельных участков</t>
  </si>
  <si>
    <t>Доходы, получаемые в виде арендной платы за земли после разграничения гос-й соб-ти на землю, а также средства от продажи права на заключение договоров аренды указанных земельных участков (за исключением земельных участков бюд-х и авт-х учр-й)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</si>
  <si>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земельных участков бюд-х и авт-х учр-й)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</si>
  <si>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земельных участков бюд-х и авт-х учр-й)</t>
  </si>
  <si>
    <t>Доходы, получаемые в виде арендной платы, а также средства от продажи права на заключение дог-ов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</si>
  <si>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гос-й власти, органов местного самоуправления, государственных внебюджетных фондов и созданных ими учреждений (за исключением земельных участков бюд-х и авт-х учр-й)</t>
  </si>
  <si>
    <t>Прочие доходы от использования имущ-ва и прав, находящихся в гос-й и мун-й соб-ти (за исключением имущества бюд-х и авт-х учр-й, а также им-ва гос-х и мун-х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</si>
  <si>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бюд-х и авт-х учр-й, а также им-ва гос-х и мун-х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</si>
  <si>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бюд-х и авт-х учр-й, а также им-ва гос-х и мун-х унитарных предприятий, в том числе казенных)</t>
  </si>
  <si>
    <t>0000</t>
  </si>
  <si>
    <t>Исполнено</t>
  </si>
  <si>
    <t xml:space="preserve">Наименование </t>
  </si>
  <si>
    <t>Р А С Х О Д Ы</t>
  </si>
  <si>
    <t>код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</si>
  <si>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</si>
  <si>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</si>
  <si>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</si>
  <si>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</si>
  <si>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</si>
  <si>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</si>
  <si>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</si>
  <si>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</si>
  <si>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</si>
  <si>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</si>
  <si>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</si>
  <si>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</si>
  <si>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</si>
  <si>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</si>
  <si>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</si>
  <si>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</si>
  <si>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Обслуживание долговых обязательств</t>
  </si>
  <si>
    <t>Обслуживание внутренних долговых обязательств</t>
  </si>
  <si>
    <t>Социальное обеспечение</t>
  </si>
  <si>
    <t>Пособия по социальной помощи населению</t>
  </si>
  <si>
    <t>Безвозмездные и безвозвратные перечисления организациям</t>
  </si>
  <si>
    <t>200</t>
  </si>
  <si>
    <t>260</t>
  </si>
  <si>
    <t>262</t>
  </si>
  <si>
    <t>Безвозмездные и безвозвратные перечисления бюджетам</t>
  </si>
  <si>
    <t>Перечисления другим бюджетам бюджетной системы РФ</t>
  </si>
  <si>
    <t>250</t>
  </si>
  <si>
    <t>251</t>
  </si>
  <si>
    <t>Расходы  (краткий отчет)</t>
  </si>
  <si>
    <t>ВСЕГО РАСХОДОВ</t>
  </si>
  <si>
    <t>3/1,3/40</t>
  </si>
  <si>
    <t>ДЕФИЦИТ (-) ПРОФИЦИТ (+)</t>
  </si>
  <si>
    <t>500/1</t>
  </si>
  <si>
    <t>500/2</t>
  </si>
  <si>
    <t>500/3</t>
  </si>
  <si>
    <t>Остатки на начало отчетного периода</t>
  </si>
  <si>
    <t>Остатки на конец отчетного периода</t>
  </si>
  <si>
    <t>в т.ч.на оплату труда и начисления на ФОТ</t>
  </si>
  <si>
    <t>500/4</t>
  </si>
  <si>
    <t>500/5</t>
  </si>
  <si>
    <t>500/6</t>
  </si>
  <si>
    <t>СПРАВОЧНО:</t>
  </si>
  <si>
    <t>000 1 01 02040 01 0000 110</t>
  </si>
  <si>
    <t>000 1 06 01030 10 0000 110</t>
  </si>
  <si>
    <t>000 1 11 05035 10 0000 120</t>
  </si>
  <si>
    <t>Невыясненные поступления</t>
  </si>
  <si>
    <t>000 1 17 01050 10 0000 180</t>
  </si>
  <si>
    <t>Прочие неналоговые доходы</t>
  </si>
  <si>
    <t>000 1 17 05050 10 0000 180</t>
  </si>
  <si>
    <t xml:space="preserve">Дотация на выравн.уровня бюдж.обеспеченности </t>
  </si>
  <si>
    <t>000 2 02 01001 10 0000 151</t>
  </si>
  <si>
    <t>Взаимные расчеты</t>
  </si>
  <si>
    <t>Всего доходов</t>
  </si>
  <si>
    <t>000 8 90 00000 00 0000 000</t>
  </si>
  <si>
    <t xml:space="preserve">Получен кредит </t>
  </si>
  <si>
    <t>000 0 20 10200 10 0000 710</t>
  </si>
  <si>
    <t>Остатки средств бюджета на начало года</t>
  </si>
  <si>
    <t xml:space="preserve"> ДОХОДЫ</t>
  </si>
  <si>
    <t>Увеличение остатков средств бюджета</t>
  </si>
  <si>
    <t>Погашение кредита</t>
  </si>
  <si>
    <t>Уменьшение остатков средств бюджета</t>
  </si>
  <si>
    <t>14/355</t>
  </si>
  <si>
    <t>Остатки средств бюджета на конец отчетного периода</t>
  </si>
  <si>
    <t>Б А Л А Н С</t>
  </si>
  <si>
    <t>ОБЩЕГОСУДАРСТВЕННЫЕ ВОПРОСЫ  (000 0100 0000000 000 000)</t>
  </si>
  <si>
    <t>на другие цели</t>
  </si>
  <si>
    <t>000 500 001</t>
  </si>
  <si>
    <t>000 500 003</t>
  </si>
  <si>
    <t>000 500 004</t>
  </si>
  <si>
    <t>000 500 005</t>
  </si>
  <si>
    <t>000 500 006</t>
  </si>
  <si>
    <t>000 500 007</t>
  </si>
  <si>
    <t>% выполнения</t>
  </si>
  <si>
    <t>Уточненный план на год</t>
  </si>
  <si>
    <t xml:space="preserve">                  (рублей)</t>
  </si>
  <si>
    <t>000 2 02 02999 10 0000 151</t>
  </si>
  <si>
    <t>Субвенция ВУС</t>
  </si>
  <si>
    <t xml:space="preserve">000 2 02 03015 10 0000 151 </t>
  </si>
  <si>
    <t>000 1 01 02030 01 0000 110</t>
  </si>
  <si>
    <t>Субсидии на софинансир капстроительства</t>
  </si>
  <si>
    <t>000 2 02 02077 10 0000 151</t>
  </si>
  <si>
    <t xml:space="preserve">000 2 02 04012 10 0000 151 </t>
  </si>
  <si>
    <t xml:space="preserve">000 2 07 05000 10 0000 180 </t>
  </si>
  <si>
    <t>Безвозмездные поступления - ВСЕГО</t>
  </si>
  <si>
    <t>Безвозмездные поступления от других бюджетов</t>
  </si>
  <si>
    <t>Прочие безвозмездные поступления</t>
  </si>
  <si>
    <t>Поступление финансовых активов</t>
  </si>
  <si>
    <t>Увеличениестоимости акций и иных форм участия в капитале</t>
  </si>
  <si>
    <t>НАЦИОНАЛЬНАЯ БЕЗОПАСНОСТЬ     (914 0300 0000000 000 000)</t>
  </si>
  <si>
    <t>НАЦИОНАЛЬНАЯ ЭКОНОМИКА           (914 0400 0000000 000 000)</t>
  </si>
  <si>
    <t>Благоустройство                                         (914 0503 0000000 000 000)</t>
  </si>
  <si>
    <t>ЖИЛИЩНО-КОММУНАЛЬНОЕ ХОЗЯЙСТВО (914 0500 0000000 000 000)</t>
  </si>
  <si>
    <t>в т.ч депутатские</t>
  </si>
  <si>
    <t>Справочно:  оплата труда с начислениями</t>
  </si>
  <si>
    <t xml:space="preserve">          муниципальные служащие</t>
  </si>
  <si>
    <t xml:space="preserve">          не муниципальные служащие</t>
  </si>
  <si>
    <t xml:space="preserve">в т.ч.  глава </t>
  </si>
  <si>
    <t>Ст.211</t>
  </si>
  <si>
    <t>Ст.213</t>
  </si>
  <si>
    <t>000 2 02 01999 10 0000 151</t>
  </si>
  <si>
    <t>Другие общегосударственные вопросы     (914 0113 0000000 000 000)</t>
  </si>
  <si>
    <t>000 1 08 04020 01 0000 110</t>
  </si>
  <si>
    <t>Субсидии на переселение из аварийн.жилфонда</t>
  </si>
  <si>
    <t>000 2 02 02079 10 0000 151</t>
  </si>
  <si>
    <t>в т.ч.</t>
  </si>
  <si>
    <t xml:space="preserve">Прочие субсидии </t>
  </si>
  <si>
    <t xml:space="preserve">        субсид на благоустр дворовых территорий</t>
  </si>
  <si>
    <t>000 2 02 04025 10 0000 151</t>
  </si>
  <si>
    <t>Иные межбюдж трансф (комплект книжн фондов)</t>
  </si>
  <si>
    <t>Безвозмездные и безвозвратные перечисления организациям, за исключением государственных и муниципальных организаций</t>
  </si>
  <si>
    <t>000 1 05 03010 01 0000 110</t>
  </si>
  <si>
    <t>Жилищьное хозяйство                                        (914 0501 0000000 500 000)</t>
  </si>
  <si>
    <t>СОЦИАЛЬНАЯ ПОЛИТИКА                           (000 1000 0000000 000 000)</t>
  </si>
  <si>
    <t>Социальная помощь             (000 1003 0000000 000 000)</t>
  </si>
  <si>
    <t>000 1 01 02010 01 0000 110</t>
  </si>
  <si>
    <t>000 1 01 02020 01 0000 110</t>
  </si>
  <si>
    <t>000 1 09 04053 10 0000 110</t>
  </si>
  <si>
    <t>000 1 13 01995 10 0000 130</t>
  </si>
  <si>
    <t>000 1 14 06013 10 0000 430</t>
  </si>
  <si>
    <t>Итого дотации</t>
  </si>
  <si>
    <t>Итого субсидии</t>
  </si>
  <si>
    <t>Итого межбюд трансф</t>
  </si>
  <si>
    <t>Налоговые доходы</t>
  </si>
  <si>
    <t>Неналоговые доходы</t>
  </si>
  <si>
    <t>Администрация                                             (914 0104 0020400 000 000)</t>
  </si>
  <si>
    <t>Дорожное хозяйство                                           (914 0409 0000000 000 000)</t>
  </si>
  <si>
    <t>Другие вопросы в области национальной экономики              
     (914 0412 0000000 000 000)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</si>
  <si>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реформирования жилищно-коммунального хозяйства</t>
  </si>
  <si>
    <t>Субсидии  на обеспечение мероприятий по капитальному ремонту многоквартирных домов за счет средств бюджетов</t>
  </si>
  <si>
    <t>000 2 02 02088 10 0001 151</t>
  </si>
  <si>
    <t>000 2 02 02089 10 0001 151</t>
  </si>
  <si>
    <t xml:space="preserve">        субсидии на развит автомоб дорог</t>
  </si>
  <si>
    <t xml:space="preserve">        субсид на генпланы, градостр зониров</t>
  </si>
  <si>
    <t>000 1 11 05025 10 0000 120</t>
  </si>
  <si>
    <t>Прочие дотации на сбалансированность</t>
  </si>
  <si>
    <t xml:space="preserve">        субсид на развит сельской культуры</t>
  </si>
  <si>
    <t>000 2 02 02150 10 0000 151</t>
  </si>
  <si>
    <t>Субсидии на повышение энергоэффективности</t>
  </si>
  <si>
    <t>000 1 16 90050 10 0000 140</t>
  </si>
  <si>
    <t>ВСЕГО расходов АУП</t>
  </si>
  <si>
    <t>№ л/с</t>
  </si>
  <si>
    <t>Наименование</t>
  </si>
  <si>
    <t>Утверждено бюджеты городских и сельских поселений</t>
  </si>
  <si>
    <t>Исполнено по бюджетам городских и сельских поселений</t>
  </si>
  <si>
    <t>Всего расходов</t>
  </si>
  <si>
    <t>за счет целевых средств из федерального бюджета</t>
  </si>
  <si>
    <t>за счет целевых средств из областного бюджета</t>
  </si>
  <si>
    <t>за счет собственных средств</t>
  </si>
  <si>
    <t>ст. 211 "Заработная плата"</t>
  </si>
  <si>
    <t>ст. 212 "Прочие выплаты"</t>
  </si>
  <si>
    <t>ст. 213 "Начисления на выплаты по оплате труда"</t>
  </si>
  <si>
    <t>ст. 221 "Услуги связи"</t>
  </si>
  <si>
    <t>ст. 222 "Транспортные услуги"</t>
  </si>
  <si>
    <t>ст. 223 "Коммунальные услуги"</t>
  </si>
  <si>
    <t>электроэнергия</t>
  </si>
  <si>
    <t>водоснабжение</t>
  </si>
  <si>
    <t>отопление</t>
  </si>
  <si>
    <t>газоснабжение</t>
  </si>
  <si>
    <t>оплата технологичечких нужд</t>
  </si>
  <si>
    <t>оплата договоров гражданско-правового характера</t>
  </si>
  <si>
    <t>другие расходы</t>
  </si>
  <si>
    <t>ст. 224 "Арендная плата за пользование имуществом"</t>
  </si>
  <si>
    <t>ст. 225 "Работы, услуги по содержанию имущества"</t>
  </si>
  <si>
    <t>капитальный ремонт объектов социально-культурной сферы</t>
  </si>
  <si>
    <t>капитальный ремонт объектов жилищно-коммунального хозяйства</t>
  </si>
  <si>
    <t>капитальный ремонт объектов в сфере дорожного хозяйства</t>
  </si>
  <si>
    <t>капитальный ремонт иных объектов</t>
  </si>
  <si>
    <t>текущий ремонт объектов социально-культурной сферы</t>
  </si>
  <si>
    <t>текущий ремонт объектов жилищно-коммунального хозяйства</t>
  </si>
  <si>
    <t>текущий ремонт объектов в сфере дорожного хозяйства</t>
  </si>
  <si>
    <t>текущий  ремонт иных объектов</t>
  </si>
  <si>
    <t>содержание и обслуживание объектов социально-культурной сферы</t>
  </si>
  <si>
    <t>содержание и обслуживание объектов жилищно-коммунального хозяйства</t>
  </si>
  <si>
    <t>содержание и обслуживание объектов в сфере дорожного хозяйства</t>
  </si>
  <si>
    <t>содержание и обслуживание иных объектов</t>
  </si>
  <si>
    <t>противопожарные мероприятия, связанные с содержанием имущества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</si>
  <si>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</si>
  <si>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ст. 226 "Прочие работы, услуги"</t>
  </si>
  <si>
    <t>разработка проектной и сметной документации для строительства, реконструкции и ремонта объектов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</si>
  <si>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</si>
  <si>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межевание границ земельных участков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</si>
  <si>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</si>
  <si>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иные работы, услуги по типовому проектированию, проектные и изыскательские работы</t>
  </si>
  <si>
    <t>монтажные работы</t>
  </si>
  <si>
    <t>услуги в области информационных технологий</t>
  </si>
  <si>
    <t>услуги охраны по договорам (вневедомственная, пожарная и др.)</t>
  </si>
  <si>
    <t>типографские работы и услуги</t>
  </si>
  <si>
    <t>приобретение и изготовление бланочной продукции</t>
  </si>
  <si>
    <t>услуги по страхованию имущества, гражданской ответственности и здоровья</t>
  </si>
  <si>
    <t>медицинские услуги и санитарно-эпидемиологические работы и услуги (не связанные с содержанием имущества)</t>
  </si>
  <si>
    <t>подписка на периодические и справочные издания</t>
  </si>
  <si>
    <t>услуги по рекламе, размещение объявлений и т.п.</t>
  </si>
  <si>
    <t>оплата за проживание в жилых помещениях (найм жилого помещения)</t>
  </si>
  <si>
    <t>проведение инвентаризации и паспортизации зданий, сооружений, других основных средств</t>
  </si>
  <si>
    <t>услуги агентов по операциям с государственными, муниципальными активами и обязательствами</t>
  </si>
  <si>
    <t>услуги по организации проведения торгов</t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</si>
  <si>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</si>
  <si>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оплата юридических, адвокатских и нотариальных услуг</t>
  </si>
  <si>
    <t>выплаты присяжным, народным, арбитражным заседателям, участвующим в судебном процессе, а также адвокатам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</si>
  <si>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</si>
  <si>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услуги по обучению на курсах повышения квалификации, подготовки и переподготовки специалистов</t>
  </si>
  <si>
    <t xml:space="preserve"> услуги и работы по утилизации, захоронению отходов</t>
  </si>
  <si>
    <t>ст. 230 "Обслуживание государственного (муниципального) долга"</t>
  </si>
  <si>
    <t>по средствам, полученным из областного бюджета</t>
  </si>
  <si>
    <t>иной муниципальный долг</t>
  </si>
  <si>
    <t>ст. 241 "Безвозмездные перечисления государственным и муниципальным организациям"</t>
  </si>
  <si>
    <t>ст. 242 "Безвозмездные перечисления организациям, за исключением государственных и муниципальных организаций"</t>
  </si>
  <si>
    <t>ст. 250 "Безвозмездные перечисления бюджетам"</t>
  </si>
  <si>
    <t>ст. 260 "Социальное обеспечение"</t>
  </si>
  <si>
    <t>выплата пенсий по государственному пенсионному обеспечению</t>
  </si>
  <si>
    <t>выплата дополнительного ежемесячного обеспечения к пенсиям муниципальных служащих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</si>
  <si>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</si>
  <si>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возмещение стоимости гарантированного перечня услуг</t>
  </si>
  <si>
    <t>социальная помощь, пособия и денежные компенсации различным категориям граждан</t>
  </si>
  <si>
    <t>выплата пособий и компенсаций при увольнении</t>
  </si>
  <si>
    <t>выплата ежемесячного пособия на ребенка</t>
  </si>
  <si>
    <t>оплата технических средств реабилитации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</si>
  <si>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</si>
  <si>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оплата льгот отдельным категориям граждан по оплате жилищно-коммунальных услуг</t>
  </si>
  <si>
    <t>выплата пособий по временной нетрудоспособности и по беременности и родам отдельным категориям граждан</t>
  </si>
  <si>
    <t>содействие занятости населения</t>
  </si>
  <si>
    <t>ст. 290 "Прочие расходы"</t>
  </si>
  <si>
    <t>уплата налогов</t>
  </si>
  <si>
    <t>уплата государственных пошлин и сборов, разного рода платежей в бюджеты всех уровней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</si>
  <si>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</si>
  <si>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выплата стипендий</t>
  </si>
  <si>
    <t>выплата премий, грантов, денежных компенсаций, надбавок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</si>
  <si>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</si>
  <si>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возмещение морального вреда по решению судебных органов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</si>
  <si>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</si>
  <si>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иное возмещение убытков и вреда</t>
  </si>
  <si>
    <t>возмещение судебных издержек на основании вступивших в законную силу судебных актов</t>
  </si>
  <si>
    <t>приобретение (изготовление) подарочной и сувенирной продукции</t>
  </si>
  <si>
    <t>представительские расходы, прием и обслуживание делегаций</t>
  </si>
  <si>
    <t>проведение выборов</t>
  </si>
  <si>
    <t>зарезервированные средства</t>
  </si>
  <si>
    <t>резервный фонд</t>
  </si>
  <si>
    <t>ст. 310 "Увеличение стоимости основных средств"</t>
  </si>
  <si>
    <t>строительство жилых зданий</t>
  </si>
  <si>
    <t>строительство зданий, сооружений и помещений социально-культурной сферы</t>
  </si>
  <si>
    <t>строительство иных зданий, сооружений и помещений</t>
  </si>
  <si>
    <t>строительство объектов дорожного хозяйства</t>
  </si>
  <si>
    <t>реконструкция жилых зданий и помещений</t>
  </si>
  <si>
    <t>реконструкция зданий, сооружений и помещений социально-культурной сферы</t>
  </si>
  <si>
    <t>реконструкция иных зданий, сооружений и помещений</t>
  </si>
  <si>
    <t>приобретение жилых зданий и помещений</t>
  </si>
  <si>
    <t>приобретение зданий, сооружений и помещений социально-культурной сферы</t>
  </si>
  <si>
    <t>приобретение иных зданий, сооружений и помещений</t>
  </si>
  <si>
    <t>приобретение оборудования для объектов социально-культурной сферы</t>
  </si>
  <si>
    <t>приобретение оборудования для объектов жильщно-коммунального хозяйства</t>
  </si>
  <si>
    <t>приобретение оборудования для объектов дорожного хозяйства</t>
  </si>
  <si>
    <t>приобретение иного оборудованя</t>
  </si>
  <si>
    <t>реконструкция и модернизация оборудования для объектов социально-культурной сферы</t>
  </si>
  <si>
    <t>реконструкция и модернизация оборудования для объектов жильщно-коммунального хозяйства</t>
  </si>
  <si>
    <t>реконструкция и модернизация оборудования для объектов дорожного хозяйства</t>
  </si>
  <si>
    <t>реконструкция и модернизация иного оборудованя</t>
  </si>
  <si>
    <t>приобретение и модернизация транспортных средств, инструментов, производственного и хозяйственного инвентаря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</si>
  <si>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</si>
  <si>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приобретение наглядных пособий, экспонатов и т.п.</t>
  </si>
  <si>
    <t>ст. 320 "Увеличение стоимости нематериальных активов"</t>
  </si>
  <si>
    <t>ст. 330 "Увеличение стоимости непроизведенных активов"</t>
  </si>
  <si>
    <t>ст. 340 "Увеличение стоимости материальных запасов"</t>
  </si>
  <si>
    <t>приобретение медикаментов, перевязочных средств, медицинской техники, вживляемой в организм пациента</t>
  </si>
  <si>
    <t>приобретение продуктов питания</t>
  </si>
  <si>
    <t>приобретение горюче-смазочных материалов</t>
  </si>
  <si>
    <t>приобретение котельно-печного топлива</t>
  </si>
  <si>
    <t>приобретение строительных материалов</t>
  </si>
  <si>
    <t>приобретение запасных и (или) составных частей для машин, оборудования, оргтехники, вычислительной техники и т.п.</t>
  </si>
  <si>
    <t>приобретение мягкого инвентаря</t>
  </si>
  <si>
    <t>приобретение животных, кормов, средств ухода и т.д.</t>
  </si>
  <si>
    <t>приобретение саженцев многолетних насаждений (посадочного материала)</t>
  </si>
  <si>
    <t>приобретение спецоборудования для научно-исследовательских и опытно-конструкторских работ</t>
  </si>
  <si>
    <t xml:space="preserve">хозяйственные и канцелярские расходы </t>
  </si>
  <si>
    <t>ст. 400 "Выбытие нефинансовых активов"</t>
  </si>
  <si>
    <t>ст. 500 "Поступление финансовых активов"</t>
  </si>
  <si>
    <t>ст. 600 "Выбытие финансовых активов"</t>
  </si>
  <si>
    <t>ст 223        КОНТРОЛЬ</t>
  </si>
  <si>
    <t>федеральные     КОНТРОЛЬ</t>
  </si>
  <si>
    <t>ст 225        КОНТРОЛЬ</t>
  </si>
  <si>
    <t>ст 226        КОНТРОЛЬ</t>
  </si>
  <si>
    <t>ст 242       КОНТРОЛЬ</t>
  </si>
  <si>
    <t>ст 260      КОНТРОЛЬ</t>
  </si>
  <si>
    <t>ст 290        КОНТРОЛЬ</t>
  </si>
  <si>
    <t>ст 310        КОНТРОЛЬ</t>
  </si>
  <si>
    <t>ст 340        КОНТРОЛЬ</t>
  </si>
  <si>
    <t>федеральные   КОНТРОЛЬ</t>
  </si>
  <si>
    <t>областные   КОНТРОЛЬ</t>
  </si>
  <si>
    <t>Другие вопросы в области ЖКХ                     (914 0505 0000000 000 000)</t>
  </si>
  <si>
    <t>И С Т О Ч Н И К И ФИНАНСИРОВАНИЯ ДЕФИЦИТА</t>
  </si>
  <si>
    <t>Бюджетные кредиты от вышестоящих бюджетов</t>
  </si>
  <si>
    <t>получение</t>
  </si>
  <si>
    <t xml:space="preserve">погашение   </t>
  </si>
  <si>
    <t>Изменение остатков средств бюджетов</t>
  </si>
  <si>
    <t>увеличение</t>
  </si>
  <si>
    <t xml:space="preserve">уменьшение       </t>
  </si>
  <si>
    <t>Обеспечение проведения выборов и референдумов  
 (914 0107 0000000 000 000)</t>
  </si>
  <si>
    <t>ст 250       КОНТРОЛЬ</t>
  </si>
  <si>
    <t>Дорожное хозяйство                                           (914 0409 областные средства)</t>
  </si>
  <si>
    <t>Дорожное хозяйство                                           (914 0409 собственные средства)</t>
  </si>
  <si>
    <t>Глава поселения                                        (914 0102 0000000 000 000)</t>
  </si>
  <si>
    <t>Проведение выборов в представительные органы (914 0107 0000000 000 000)</t>
  </si>
  <si>
    <t>Проведение выборов главы
 (914 0107 0000000 000 000)</t>
  </si>
  <si>
    <t>Оценка недвижимости                                                                                               (914 0113 0000000 000 000)</t>
  </si>
  <si>
    <t>Выполнение других обязательств государства                                                  (914 0113 0000000 000 000)</t>
  </si>
  <si>
    <t>Учреждения по обеспечению хозяйственного обслуживания                                                  (914 0113 0000000 000 000)</t>
  </si>
  <si>
    <t>Всего расходов на органы управления</t>
  </si>
  <si>
    <t>Проведение референдумов
 (914 0107 0000000 000 000)</t>
  </si>
  <si>
    <t>Региональные целевые программы                                             (914 0412 областные средства)</t>
  </si>
  <si>
    <t>000 1 03 02000 01 0000 110</t>
  </si>
  <si>
    <t>Дотации на поощрение</t>
  </si>
  <si>
    <t>000 2 02 01009 10 0000 151</t>
  </si>
  <si>
    <t xml:space="preserve">        субсид на уличное освещение</t>
  </si>
  <si>
    <t xml:space="preserve">       за счет резервн фонда района</t>
  </si>
  <si>
    <t>НАЦИОНАЛЬНАЯ ОБОРОНА (Осуществление первичного воинского учета)  (914 0203 0000000 000 000)</t>
  </si>
  <si>
    <t>Предупреждение и ликвидация ЧС             (000 0309 0000000 000 000)</t>
  </si>
  <si>
    <t>Другие вопросы в области национальной безопасности и правоохранительной деятельности (противопожарные мероприятия)
 (000 0314 0000000 000 000)</t>
  </si>
  <si>
    <t>Переселение из аварийного жилья                            (914 0501 0000000 000 000)</t>
  </si>
  <si>
    <t>Т С Ж        (914 0501 0000000 000 000)</t>
  </si>
  <si>
    <t>Другие вопросы в области ЖКХ                     (914 0505 областные средства)</t>
  </si>
  <si>
    <t>Другие вопросы в области ЖКХ                     (914 0505 собственные средства)</t>
  </si>
  <si>
    <t>КУЛЬТУРА  и СМИ                                      (922 0800 0000000 000 000)</t>
  </si>
  <si>
    <t>Культура   (922 0801 0000000 000 000)</t>
  </si>
  <si>
    <t>Дворцы и дома культуры, др.учреждения   (922 0801 0000000 000 000)</t>
  </si>
  <si>
    <t>Библиотеки  (922 0801 00000000 000 000)</t>
  </si>
  <si>
    <t>Комплектование книжных фондов          (922 0801 0000000 000 000)</t>
  </si>
  <si>
    <t>Региональные целевые программы (мероприятия в сфере культуры)           (922 0801 областные средства)</t>
  </si>
  <si>
    <t>Софинансирование областных программ программы                             (922 0801 собственные средства)</t>
  </si>
  <si>
    <t>Другие мероприятия в сфере культуры           (922 0804 0000000 000 000)</t>
  </si>
  <si>
    <t>Субсид.отдельн.категор.гражд.по опл.КУ                          (000 1003 0000000 000 000)</t>
  </si>
  <si>
    <t>Социальная помощь                                   (000 1003 0000000 000 000)</t>
  </si>
  <si>
    <t>Другие вопросы в области социальной политики  (000 1006 0000000 000 000)</t>
  </si>
  <si>
    <t>Спорт и физическая культура                         (000 1102 0000000 000 000)</t>
  </si>
  <si>
    <t>Обслуживание муниципального долга    (914 13 01 0000000 000 000)</t>
  </si>
  <si>
    <t>Иные межбюджетные трансферты
(914 14 03 0000000 000 000)</t>
  </si>
  <si>
    <t>Организация и содержание мест захоронения (914 0503 0000000 000 000)</t>
  </si>
  <si>
    <t>Озеленение (914 0503 0000000 000 000)</t>
  </si>
  <si>
    <t>Безвозмездные и безвозвратные перечисления государственным и муниципальным организациям</t>
  </si>
  <si>
    <t>ст 241       КОНТРОЛЬ</t>
  </si>
  <si>
    <t>Региональные целевые программы                             (922 0804 областные средства)</t>
  </si>
  <si>
    <t>Софинансирование региональных целевых программ                             (922 0804 собственные средства)</t>
  </si>
  <si>
    <t>Резервные фонды
 (914 0111 0000000 000 000)</t>
  </si>
  <si>
    <t>000 1 14 06025 10 0000 430</t>
  </si>
  <si>
    <t>000 1 03 02230 01 0000 110</t>
  </si>
  <si>
    <t>000 1 03 02250 01 0000 110</t>
  </si>
  <si>
    <t>000 1 03 02260 01 0000 110</t>
  </si>
  <si>
    <t xml:space="preserve">       за счет резервн фонда области</t>
  </si>
  <si>
    <t>000 2 02 04059 10 0000 151</t>
  </si>
  <si>
    <t>000 2 02 04999 10 0000 151</t>
  </si>
  <si>
    <t xml:space="preserve">Прочие межбюдж трансф </t>
  </si>
  <si>
    <t>Межбюд трансф на поощр дост наилучш показат</t>
  </si>
  <si>
    <t>Мероприятия в области строительства, архитектуры и градостроительства                                              (914 0412 0000000 000 000)</t>
  </si>
  <si>
    <t>Мероприятия по землеустройству и землепользованию                                             (914 0412 0000000 000 000)</t>
  </si>
  <si>
    <t>Софинансирование региональных целевые программы                                             (914 0412 собственные средства)</t>
  </si>
  <si>
    <t>Уличное освещение                                      (914 0503 0000000 000 000) собственные</t>
  </si>
  <si>
    <t>Уличное освещение                                      (914 0503 0000000 000 000) областные</t>
  </si>
  <si>
    <t>Прочие мероприятия по благоустройству (914 0503 0000000 000 000) собственные</t>
  </si>
  <si>
    <t>Прочие мероприятия по благоустройству (914 0503 0000000 000 000) областные</t>
  </si>
  <si>
    <t>000 1 06 06033 10 0000 110</t>
  </si>
  <si>
    <t>000 1 06 06043 10 0000 110</t>
  </si>
  <si>
    <t>000 1 03 02240 01 0000 110</t>
  </si>
  <si>
    <t>000 1 06 06043 13 0000 110</t>
  </si>
  <si>
    <t>000 1 06 06033 13 0000 110</t>
  </si>
  <si>
    <t>000 1 06 01030 13 0000 110</t>
  </si>
  <si>
    <t>000 1 11 05013 13 0000 120</t>
  </si>
  <si>
    <t>000 1 11 05035 13 0000 120</t>
  </si>
  <si>
    <t>000 1 11 07015 13 0000 120</t>
  </si>
  <si>
    <t>000 1 11 09045 13 0000 120</t>
  </si>
  <si>
    <t>000 1 13 01995 13 0000 130</t>
  </si>
  <si>
    <t>000 1 17 05050 13 0000 180</t>
  </si>
  <si>
    <t>000 1 16 90050 13 0000 140</t>
  </si>
  <si>
    <t>000 1 17 01050 13 0000 180</t>
  </si>
  <si>
    <t>КВР 242</t>
  </si>
  <si>
    <t>КВР 244</t>
  </si>
  <si>
    <t>КВР 851</t>
  </si>
  <si>
    <t>КВР 852</t>
  </si>
  <si>
    <t>000 1 14 06013 13 0000 430</t>
  </si>
  <si>
    <t>КВР 831</t>
  </si>
  <si>
    <t>КВР 853</t>
  </si>
  <si>
    <t>Социальная помощь             (000 1001 0000000 000 000)</t>
  </si>
  <si>
    <t>263</t>
  </si>
  <si>
    <t>Социальные пособия, выплачиваемые организациями сектора госуправления</t>
  </si>
  <si>
    <t>в т.ч.областные</t>
  </si>
  <si>
    <t xml:space="preserve">        районные</t>
  </si>
  <si>
    <t>КВР 243</t>
  </si>
  <si>
    <t>810</t>
  </si>
  <si>
    <t>КВР</t>
  </si>
  <si>
    <t>244</t>
  </si>
  <si>
    <t>414</t>
  </si>
  <si>
    <t>312</t>
  </si>
  <si>
    <t>360</t>
  </si>
  <si>
    <t>313</t>
  </si>
  <si>
    <t>730</t>
  </si>
  <si>
    <t>540</t>
  </si>
  <si>
    <t>111</t>
  </si>
  <si>
    <t>211</t>
  </si>
  <si>
    <t>112</t>
  </si>
  <si>
    <t>212</t>
  </si>
  <si>
    <t>119</t>
  </si>
  <si>
    <t>213</t>
  </si>
  <si>
    <t>121</t>
  </si>
  <si>
    <t>122</t>
  </si>
  <si>
    <t>129</t>
  </si>
  <si>
    <t>242</t>
  </si>
  <si>
    <t>221</t>
  </si>
  <si>
    <t>225</t>
  </si>
  <si>
    <t>226</t>
  </si>
  <si>
    <t>310</t>
  </si>
  <si>
    <t>340</t>
  </si>
  <si>
    <t>222</t>
  </si>
  <si>
    <t>223</t>
  </si>
  <si>
    <t>224</t>
  </si>
  <si>
    <t>290</t>
  </si>
  <si>
    <t>231</t>
  </si>
  <si>
    <t>241</t>
  </si>
  <si>
    <t>851</t>
  </si>
  <si>
    <t>852</t>
  </si>
  <si>
    <t>853</t>
  </si>
  <si>
    <t>870</t>
  </si>
  <si>
    <t>итого</t>
  </si>
  <si>
    <t>01 13</t>
  </si>
  <si>
    <t>08 01</t>
  </si>
  <si>
    <t>01 02</t>
  </si>
  <si>
    <t>01 04</t>
  </si>
  <si>
    <t>02 03</t>
  </si>
  <si>
    <t>03 09</t>
  </si>
  <si>
    <t>03 14</t>
  </si>
  <si>
    <t>04 09</t>
  </si>
  <si>
    <t>04 12</t>
  </si>
  <si>
    <t>05 03</t>
  </si>
  <si>
    <t>05 05</t>
  </si>
  <si>
    <t>11 02</t>
  </si>
  <si>
    <t>10 01</t>
  </si>
  <si>
    <t>10 03</t>
  </si>
  <si>
    <t>08 04</t>
  </si>
  <si>
    <t>13 01</t>
  </si>
  <si>
    <t>05 01</t>
  </si>
  <si>
    <t>01 11</t>
  </si>
  <si>
    <t>ИТОГО</t>
  </si>
  <si>
    <t>10 06</t>
  </si>
  <si>
    <t>федеральный и областной бюджет</t>
  </si>
  <si>
    <t>муниципальный бюджет</t>
  </si>
  <si>
    <t>Налоговые и неналоговые доходы - всего</t>
  </si>
  <si>
    <t>НАЛОГИ НА ПРИБЫЛЬ, ДОХОДЫ</t>
  </si>
  <si>
    <t>Налог на доходы физических лиц</t>
  </si>
  <si>
    <t>000 1 00 00000 00 0000 000</t>
  </si>
  <si>
    <t>000 1 01 00000 00 0000 000</t>
  </si>
  <si>
    <t>000 1 01 02000 01 0000 110</t>
  </si>
  <si>
    <t>НДФЛ с доходов, за исключением доходов, исчисление и уплата со статьями 227, 227.1 и 228 НК РФ</t>
  </si>
  <si>
    <t>НДФЛ с доходов,от физлиц, зарегистрированными в качестве ИП, нотариусов, адвокатов и др.  со статьей 227 НК РФ</t>
  </si>
  <si>
    <t>НДФЛ с доходов,  полученных  со статьей 228 НК РФ</t>
  </si>
  <si>
    <t>НДФЛ в виде фиксированных авансовых платежей с доходов, физлиц, являющимися иностранными гражданами, по найму со статьей 227.1 НК РФ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</si>
  <si>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</si>
  <si>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</si>
  <si>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</si>
  <si>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</si>
  <si>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</si>
  <si>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</si>
  <si>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</si>
  <si>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</si>
  <si>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</si>
  <si>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</si>
  <si>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</si>
  <si>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</si>
  <si>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</si>
  <si>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</si>
  <si>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</si>
  <si>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</si>
  <si>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</si>
  <si>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</si>
  <si>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</si>
  <si>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</si>
  <si>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000 1 08 00000 00 0000 000</t>
  </si>
  <si>
    <t>000 1 08 04000 01 0000 110</t>
  </si>
  <si>
    <t>000 1 09 00000 00 0000 000</t>
  </si>
  <si>
    <t>000 1 09 04000 00 0000 110</t>
  </si>
  <si>
    <t>000 1 09 04050 00 0000 110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</si>
  <si>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</si>
  <si>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</si>
  <si>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</si>
  <si>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</si>
  <si>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</si>
  <si>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000 1 11 00000 00 0000 000</t>
  </si>
  <si>
    <t>000 1 11 05000 00 0000 120</t>
  </si>
  <si>
    <t>000 1 11 05010 00 0000 120</t>
  </si>
  <si>
    <t>000 1 11 05020 00 0000 120</t>
  </si>
  <si>
    <t>000 1 11 05030 00 0000 120</t>
  </si>
  <si>
    <t>000 1 11 07000 00 0000 120</t>
  </si>
  <si>
    <t>000 1 11 07010 00 0000 120</t>
  </si>
  <si>
    <t>000 1 11 09000 00 0000 120</t>
  </si>
  <si>
    <t>000 1 11 09040 00 0000 120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</si>
  <si>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</si>
  <si>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</si>
  <si>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</si>
  <si>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</si>
  <si>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</si>
  <si>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000 1 13 00000 00 0000 000</t>
  </si>
  <si>
    <t>000 1 13 01000 00 0000 130</t>
  </si>
  <si>
    <t>000 1 13 01990 00 0000 130</t>
  </si>
  <si>
    <t>Доходы от уплаты акцизов на дизельное топливо</t>
  </si>
  <si>
    <t xml:space="preserve">        субсид на  устройство тротуаров</t>
  </si>
  <si>
    <t xml:space="preserve">        субсид на благоустройство парков</t>
  </si>
  <si>
    <t xml:space="preserve">        субсид на ремонт военно-мемориальных объектов</t>
  </si>
  <si>
    <t>КВР 414</t>
  </si>
  <si>
    <t>831</t>
  </si>
  <si>
    <t>14 03</t>
  </si>
  <si>
    <t xml:space="preserve">                                    ОТЧЕТ  об исполнении бюджета  Хлебородненского </t>
  </si>
  <si>
    <t>НДФЛ</t>
  </si>
  <si>
    <t>акцизы</t>
  </si>
  <si>
    <t>ЕСХ</t>
  </si>
  <si>
    <t>Имущество</t>
  </si>
  <si>
    <t>госпошлина</t>
  </si>
  <si>
    <t>неналог дох</t>
  </si>
  <si>
    <t>ар плата</t>
  </si>
  <si>
    <t>прочие</t>
  </si>
  <si>
    <t>выравн</t>
  </si>
  <si>
    <t>сбалансир</t>
  </si>
  <si>
    <t>ул осв</t>
  </si>
  <si>
    <t>вус</t>
  </si>
  <si>
    <t xml:space="preserve">                                    сельского (городского) поселения на 01.01.2017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</si>
</sst>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 ;[Red]\-#,##0\ "/>
    <numFmt numFmtId="182" formatCode="#,##0.0"/>
  </numFmts>
  <fonts count="5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justify"/>
      <protection locked="0"/>
    </xf>
    <xf numFmtId="0" fontId="0" fillId="0" borderId="0" xfId="0" applyAlignment="1">
      <alignment horizontal="justify"/>
    </xf>
    <xf numFmtId="2" fontId="0" fillId="0" borderId="11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34" borderId="11" xfId="0" applyNumberFormat="1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right"/>
      <protection/>
    </xf>
    <xf numFmtId="2" fontId="0" fillId="36" borderId="11" xfId="0" applyNumberFormat="1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 vertical="top" wrapText="1"/>
      <protection/>
    </xf>
    <xf numFmtId="49" fontId="5" fillId="37" borderId="11" xfId="0" applyNumberFormat="1" applyFont="1" applyFill="1" applyBorder="1" applyAlignment="1" applyProtection="1">
      <alignment horizontal="center" vertical="top" wrapText="1"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0" fillId="38" borderId="11" xfId="0" applyFont="1" applyFill="1" applyBorder="1" applyAlignment="1" applyProtection="1">
      <alignment horizontal="left" vertical="top" wrapText="1"/>
      <protection/>
    </xf>
    <xf numFmtId="2" fontId="8" fillId="38" borderId="11" xfId="0" applyNumberFormat="1" applyFont="1" applyFill="1" applyBorder="1" applyAlignment="1" applyProtection="1">
      <alignment horizontal="center" vertical="top" wrapText="1"/>
      <protection/>
    </xf>
    <xf numFmtId="49" fontId="0" fillId="38" borderId="10" xfId="0" applyNumberFormat="1" applyFont="1" applyFill="1" applyBorder="1" applyAlignment="1" applyProtection="1">
      <alignment horizontal="center"/>
      <protection/>
    </xf>
    <xf numFmtId="2" fontId="0" fillId="38" borderId="10" xfId="0" applyNumberFormat="1" applyFill="1" applyBorder="1" applyAlignment="1" applyProtection="1">
      <alignment horizontal="right"/>
      <protection/>
    </xf>
    <xf numFmtId="180" fontId="0" fillId="38" borderId="11" xfId="0" applyNumberFormat="1" applyFill="1" applyBorder="1" applyAlignment="1" applyProtection="1">
      <alignment/>
      <protection/>
    </xf>
    <xf numFmtId="49" fontId="7" fillId="37" borderId="11" xfId="0" applyNumberFormat="1" applyFont="1" applyFill="1" applyBorder="1" applyAlignment="1" applyProtection="1">
      <alignment horizontal="center" vertical="top" wrapText="1"/>
      <protection/>
    </xf>
    <xf numFmtId="180" fontId="0" fillId="0" borderId="11" xfId="0" applyNumberFormat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justify" vertical="top" wrapText="1"/>
      <protection/>
    </xf>
    <xf numFmtId="49" fontId="7" fillId="37" borderId="11" xfId="0" applyNumberFormat="1" applyFont="1" applyFill="1" applyBorder="1" applyAlignment="1" applyProtection="1">
      <alignment horizontal="justify" vertical="top" wrapText="1"/>
      <protection/>
    </xf>
    <xf numFmtId="49" fontId="0" fillId="0" borderId="10" xfId="0" applyNumberFormat="1" applyFont="1" applyBorder="1" applyAlignment="1" applyProtection="1">
      <alignment horizontal="justify"/>
      <protection/>
    </xf>
    <xf numFmtId="0" fontId="4" fillId="38" borderId="11" xfId="0" applyFont="1" applyFill="1" applyBorder="1" applyAlignment="1" applyProtection="1">
      <alignment horizontal="left" vertical="top" wrapText="1"/>
      <protection/>
    </xf>
    <xf numFmtId="49" fontId="7" fillId="38" borderId="11" xfId="0" applyNumberFormat="1" applyFont="1" applyFill="1" applyBorder="1" applyAlignment="1" applyProtection="1">
      <alignment horizontal="justify" vertical="top" wrapText="1"/>
      <protection/>
    </xf>
    <xf numFmtId="49" fontId="0" fillId="38" borderId="10" xfId="0" applyNumberFormat="1" applyFont="1" applyFill="1" applyBorder="1" applyAlignment="1" applyProtection="1">
      <alignment horizontal="justify"/>
      <protection/>
    </xf>
    <xf numFmtId="0" fontId="9" fillId="39" borderId="11" xfId="0" applyFont="1" applyFill="1" applyBorder="1" applyAlignment="1" applyProtection="1">
      <alignment vertical="top" wrapText="1"/>
      <protection/>
    </xf>
    <xf numFmtId="49" fontId="8" fillId="39" borderId="11" xfId="0" applyNumberFormat="1" applyFont="1" applyFill="1" applyBorder="1" applyAlignment="1" applyProtection="1">
      <alignment horizontal="center" vertical="top" wrapText="1"/>
      <protection/>
    </xf>
    <xf numFmtId="49" fontId="0" fillId="39" borderId="10" xfId="0" applyNumberFormat="1" applyFont="1" applyFill="1" applyBorder="1" applyAlignment="1" applyProtection="1">
      <alignment horizontal="center"/>
      <protection/>
    </xf>
    <xf numFmtId="2" fontId="0" fillId="39" borderId="10" xfId="0" applyNumberFormat="1" applyFill="1" applyBorder="1" applyAlignment="1" applyProtection="1">
      <alignment horizontal="right"/>
      <protection/>
    </xf>
    <xf numFmtId="180" fontId="0" fillId="39" borderId="11" xfId="0" applyNumberFormat="1" applyFill="1" applyBorder="1" applyAlignment="1" applyProtection="1">
      <alignment/>
      <protection/>
    </xf>
    <xf numFmtId="49" fontId="0" fillId="37" borderId="11" xfId="0" applyNumberFormat="1" applyFont="1" applyFill="1" applyBorder="1" applyAlignment="1" applyProtection="1">
      <alignment vertical="top"/>
      <protection/>
    </xf>
    <xf numFmtId="49" fontId="6" fillId="37" borderId="11" xfId="0" applyNumberFormat="1" applyFont="1" applyFill="1" applyBorder="1" applyAlignment="1" applyProtection="1">
      <alignment horizontal="center" vertical="top" wrapText="1"/>
      <protection/>
    </xf>
    <xf numFmtId="49" fontId="4" fillId="37" borderId="11" xfId="0" applyNumberFormat="1" applyFont="1" applyFill="1" applyBorder="1" applyAlignment="1" applyProtection="1">
      <alignment horizontal="justify" vertical="top"/>
      <protection/>
    </xf>
    <xf numFmtId="49" fontId="4" fillId="37" borderId="11" xfId="0" applyNumberFormat="1" applyFont="1" applyFill="1" applyBorder="1" applyAlignment="1" applyProtection="1">
      <alignment vertical="top" wrapText="1"/>
      <protection/>
    </xf>
    <xf numFmtId="49" fontId="5" fillId="37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justify"/>
      <protection/>
    </xf>
    <xf numFmtId="49" fontId="2" fillId="36" borderId="11" xfId="0" applyNumberFormat="1" applyFont="1" applyFill="1" applyBorder="1" applyAlignment="1" applyProtection="1">
      <alignment horizontal="center"/>
      <protection/>
    </xf>
    <xf numFmtId="49" fontId="0" fillId="36" borderId="10" xfId="0" applyNumberFormat="1" applyFont="1" applyFill="1" applyBorder="1" applyAlignment="1" applyProtection="1">
      <alignment horizontal="center"/>
      <protection/>
    </xf>
    <xf numFmtId="2" fontId="0" fillId="36" borderId="10" xfId="0" applyNumberFormat="1" applyFill="1" applyBorder="1" applyAlignment="1" applyProtection="1">
      <alignment horizontal="right"/>
      <protection/>
    </xf>
    <xf numFmtId="180" fontId="0" fillId="36" borderId="11" xfId="0" applyNumberForma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justify" vertical="distributed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justify"/>
      <protection/>
    </xf>
    <xf numFmtId="0" fontId="2" fillId="38" borderId="11" xfId="0" applyFont="1" applyFill="1" applyBorder="1" applyAlignment="1" applyProtection="1">
      <alignment horizontal="justify" vertical="distributed"/>
      <protection/>
    </xf>
    <xf numFmtId="49" fontId="2" fillId="38" borderId="11" xfId="0" applyNumberFormat="1" applyFont="1" applyFill="1" applyBorder="1" applyAlignment="1" applyProtection="1">
      <alignment horizontal="center"/>
      <protection/>
    </xf>
    <xf numFmtId="49" fontId="0" fillId="38" borderId="11" xfId="0" applyNumberFormat="1" applyFont="1" applyFill="1" applyBorder="1" applyAlignment="1" applyProtection="1">
      <alignment horizontal="center"/>
      <protection/>
    </xf>
    <xf numFmtId="2" fontId="0" fillId="38" borderId="11" xfId="0" applyNumberForma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justify" vertical="distributed"/>
      <protection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ont="1" applyFill="1" applyBorder="1" applyAlignment="1" applyProtection="1">
      <alignment horizontal="center"/>
      <protection/>
    </xf>
    <xf numFmtId="180" fontId="0" fillId="34" borderId="11" xfId="0" applyNumberForma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justify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right"/>
      <protection/>
    </xf>
    <xf numFmtId="0" fontId="2" fillId="38" borderId="11" xfId="0" applyFont="1" applyFill="1" applyBorder="1" applyAlignment="1" applyProtection="1">
      <alignment horizontal="justify"/>
      <protection/>
    </xf>
    <xf numFmtId="49" fontId="0" fillId="0" borderId="11" xfId="0" applyNumberFormat="1" applyFont="1" applyFill="1" applyBorder="1" applyAlignment="1" applyProtection="1">
      <alignment horizontal="justify" vertical="distributed"/>
      <protection/>
    </xf>
    <xf numFmtId="0" fontId="2" fillId="0" borderId="11" xfId="0" applyFont="1" applyFill="1" applyBorder="1" applyAlignment="1" applyProtection="1">
      <alignment horizontal="center"/>
      <protection/>
    </xf>
    <xf numFmtId="49" fontId="0" fillId="36" borderId="11" xfId="0" applyNumberFormat="1" applyFont="1" applyFill="1" applyBorder="1" applyAlignment="1" applyProtection="1">
      <alignment horizontal="center"/>
      <protection/>
    </xf>
    <xf numFmtId="2" fontId="0" fillId="36" borderId="11" xfId="0" applyNumberFormat="1" applyFill="1" applyBorder="1" applyAlignment="1" applyProtection="1">
      <alignment horizontal="right"/>
      <protection/>
    </xf>
    <xf numFmtId="2" fontId="0" fillId="38" borderId="11" xfId="0" applyNumberForma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justify"/>
      <protection/>
    </xf>
    <xf numFmtId="49" fontId="2" fillId="40" borderId="11" xfId="0" applyNumberFormat="1" applyFont="1" applyFill="1" applyBorder="1" applyAlignment="1" applyProtection="1">
      <alignment horizontal="center"/>
      <protection/>
    </xf>
    <xf numFmtId="49" fontId="0" fillId="40" borderId="11" xfId="0" applyNumberFormat="1" applyFont="1" applyFill="1" applyBorder="1" applyAlignment="1" applyProtection="1">
      <alignment horizontal="center"/>
      <protection/>
    </xf>
    <xf numFmtId="2" fontId="0" fillId="40" borderId="11" xfId="0" applyNumberFormat="1" applyFill="1" applyBorder="1" applyAlignment="1" applyProtection="1">
      <alignment/>
      <protection/>
    </xf>
    <xf numFmtId="180" fontId="0" fillId="40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justify"/>
      <protection/>
    </xf>
    <xf numFmtId="0" fontId="4" fillId="0" borderId="11" xfId="0" applyFont="1" applyFill="1" applyBorder="1" applyAlignment="1" applyProtection="1">
      <alignment horizontal="justify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justify"/>
      <protection/>
    </xf>
    <xf numFmtId="49" fontId="12" fillId="35" borderId="11" xfId="0" applyNumberFormat="1" applyFont="1" applyFill="1" applyBorder="1" applyAlignment="1" applyProtection="1">
      <alignment horizontal="center"/>
      <protection/>
    </xf>
    <xf numFmtId="49" fontId="0" fillId="35" borderId="11" xfId="0" applyNumberFormat="1" applyFont="1" applyFill="1" applyBorder="1" applyAlignment="1" applyProtection="1">
      <alignment horizontal="center"/>
      <protection/>
    </xf>
    <xf numFmtId="180" fontId="0" fillId="35" borderId="11" xfId="0" applyNumberForma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ont="1" applyFill="1" applyBorder="1" applyAlignment="1" applyProtection="1">
      <alignment horizontal="justify" vertical="distributed"/>
      <protection/>
    </xf>
    <xf numFmtId="0" fontId="3" fillId="33" borderId="11" xfId="0" applyFont="1" applyFill="1" applyBorder="1" applyAlignment="1" applyProtection="1">
      <alignment horizontal="justify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0" fillId="41" borderId="11" xfId="0" applyNumberFormat="1" applyFont="1" applyFill="1" applyBorder="1" applyAlignment="1" applyProtection="1">
      <alignment horizontal="center"/>
      <protection/>
    </xf>
    <xf numFmtId="180" fontId="0" fillId="33" borderId="11" xfId="0" applyNumberForma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justify"/>
      <protection/>
    </xf>
    <xf numFmtId="180" fontId="0" fillId="0" borderId="0" xfId="0" applyNumberFormat="1" applyBorder="1" applyAlignment="1" applyProtection="1">
      <alignment/>
      <protection/>
    </xf>
    <xf numFmtId="0" fontId="0" fillId="41" borderId="11" xfId="0" applyFont="1" applyFill="1" applyBorder="1" applyAlignment="1" applyProtection="1">
      <alignment horizontal="justify"/>
      <protection/>
    </xf>
    <xf numFmtId="49" fontId="12" fillId="41" borderId="11" xfId="0" applyNumberFormat="1" applyFont="1" applyFill="1" applyBorder="1" applyAlignment="1" applyProtection="1">
      <alignment horizontal="center"/>
      <protection/>
    </xf>
    <xf numFmtId="2" fontId="0" fillId="41" borderId="11" xfId="0" applyNumberFormat="1" applyFill="1" applyBorder="1" applyAlignment="1" applyProtection="1">
      <alignment/>
      <protection/>
    </xf>
    <xf numFmtId="2" fontId="0" fillId="38" borderId="10" xfId="0" applyNumberFormat="1" applyFill="1" applyBorder="1" applyAlignment="1" applyProtection="1">
      <alignment horizontal="right"/>
      <protection locked="0"/>
    </xf>
    <xf numFmtId="0" fontId="0" fillId="42" borderId="11" xfId="0" applyFont="1" applyFill="1" applyBorder="1" applyAlignment="1" applyProtection="1">
      <alignment horizontal="justify"/>
      <protection/>
    </xf>
    <xf numFmtId="0" fontId="2" fillId="34" borderId="11" xfId="0" applyFont="1" applyFill="1" applyBorder="1" applyAlignment="1" applyProtection="1">
      <alignment horizontal="center"/>
      <protection/>
    </xf>
    <xf numFmtId="49" fontId="0" fillId="34" borderId="11" xfId="0" applyNumberFormat="1" applyFont="1" applyFill="1" applyBorder="1" applyAlignment="1" applyProtection="1">
      <alignment horizontal="justify" vertical="distributed" wrapText="1"/>
      <protection/>
    </xf>
    <xf numFmtId="0" fontId="2" fillId="38" borderId="11" xfId="0" applyFont="1" applyFill="1" applyBorder="1" applyAlignment="1" applyProtection="1">
      <alignment horizontal="justify" wrapText="1"/>
      <protection/>
    </xf>
    <xf numFmtId="0" fontId="10" fillId="37" borderId="11" xfId="0" applyFont="1" applyFill="1" applyBorder="1" applyAlignment="1" applyProtection="1">
      <alignment horizontal="left" vertical="top" wrapText="1"/>
      <protection/>
    </xf>
    <xf numFmtId="2" fontId="8" fillId="37" borderId="11" xfId="0" applyNumberFormat="1" applyFont="1" applyFill="1" applyBorder="1" applyAlignment="1" applyProtection="1">
      <alignment horizontal="center" vertical="top" wrapText="1"/>
      <protection/>
    </xf>
    <xf numFmtId="49" fontId="0" fillId="37" borderId="10" xfId="0" applyNumberFormat="1" applyFon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right"/>
      <protection/>
    </xf>
    <xf numFmtId="2" fontId="2" fillId="38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justify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2" fontId="2" fillId="34" borderId="11" xfId="0" applyNumberFormat="1" applyFont="1" applyFill="1" applyBorder="1" applyAlignment="1" applyProtection="1">
      <alignment horizontal="right"/>
      <protection/>
    </xf>
    <xf numFmtId="0" fontId="0" fillId="37" borderId="11" xfId="0" applyFont="1" applyFill="1" applyBorder="1" applyAlignment="1" applyProtection="1">
      <alignment horizontal="left" vertical="top" wrapText="1"/>
      <protection locked="0"/>
    </xf>
    <xf numFmtId="49" fontId="7" fillId="37" borderId="1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justify" wrapText="1"/>
      <protection/>
    </xf>
    <xf numFmtId="2" fontId="0" fillId="0" borderId="0" xfId="0" applyNumberFormat="1" applyAlignment="1">
      <alignment/>
    </xf>
    <xf numFmtId="0" fontId="0" fillId="36" borderId="16" xfId="0" applyFill="1" applyBorder="1" applyAlignment="1" applyProtection="1">
      <alignment/>
      <protection/>
    </xf>
    <xf numFmtId="0" fontId="2" fillId="38" borderId="11" xfId="0" applyFont="1" applyFill="1" applyBorder="1" applyAlignment="1" applyProtection="1">
      <alignment horizontal="center"/>
      <protection/>
    </xf>
    <xf numFmtId="49" fontId="2" fillId="38" borderId="11" xfId="0" applyNumberFormat="1" applyFont="1" applyFill="1" applyBorder="1" applyAlignment="1" applyProtection="1">
      <alignment horizontal="justify" vertical="distributed" wrapText="1"/>
      <protection/>
    </xf>
    <xf numFmtId="0" fontId="16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2" fontId="16" fillId="0" borderId="11" xfId="0" applyNumberFormat="1" applyFont="1" applyBorder="1" applyAlignment="1" applyProtection="1">
      <alignment horizontal="right" vertical="center" wrapText="1"/>
      <protection/>
    </xf>
    <xf numFmtId="2" fontId="17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2" fontId="16" fillId="43" borderId="11" xfId="0" applyNumberFormat="1" applyFont="1" applyFill="1" applyBorder="1" applyAlignment="1" applyProtection="1">
      <alignment horizontal="right"/>
      <protection/>
    </xf>
    <xf numFmtId="2" fontId="18" fillId="43" borderId="11" xfId="0" applyNumberFormat="1" applyFont="1" applyFill="1" applyBorder="1" applyAlignment="1" applyProtection="1">
      <alignment horizontal="right"/>
      <protection/>
    </xf>
    <xf numFmtId="0" fontId="18" fillId="36" borderId="17" xfId="0" applyFont="1" applyFill="1" applyBorder="1" applyAlignment="1" applyProtection="1">
      <alignment horizontal="left" wrapText="1"/>
      <protection/>
    </xf>
    <xf numFmtId="2" fontId="0" fillId="36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wrapText="1" indent="2"/>
      <protection/>
    </xf>
    <xf numFmtId="49" fontId="0" fillId="0" borderId="11" xfId="0" applyNumberFormat="1" applyFont="1" applyBorder="1" applyAlignment="1" applyProtection="1">
      <alignment horizontal="right" vertical="distributed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2" fontId="0" fillId="38" borderId="10" xfId="0" applyNumberFormat="1" applyFont="1" applyFill="1" applyBorder="1" applyAlignment="1" applyProtection="1">
      <alignment horizontal="right"/>
      <protection/>
    </xf>
    <xf numFmtId="2" fontId="0" fillId="40" borderId="10" xfId="0" applyNumberFormat="1" applyFont="1" applyFill="1" applyBorder="1" applyAlignment="1" applyProtection="1">
      <alignment horizontal="right"/>
      <protection/>
    </xf>
    <xf numFmtId="49" fontId="0" fillId="40" borderId="11" xfId="0" applyNumberFormat="1" applyFont="1" applyFill="1" applyBorder="1" applyAlignment="1" applyProtection="1">
      <alignment horizontal="center" wrapText="1"/>
      <protection/>
    </xf>
    <xf numFmtId="49" fontId="0" fillId="40" borderId="11" xfId="0" applyNumberFormat="1" applyFont="1" applyFill="1" applyBorder="1" applyAlignment="1" applyProtection="1">
      <alignment horizontal="center"/>
      <protection locked="0"/>
    </xf>
    <xf numFmtId="49" fontId="4" fillId="36" borderId="11" xfId="0" applyNumberFormat="1" applyFont="1" applyFill="1" applyBorder="1" applyAlignment="1" applyProtection="1">
      <alignment horizontal="center"/>
      <protection/>
    </xf>
    <xf numFmtId="49" fontId="4" fillId="36" borderId="11" xfId="0" applyNumberFormat="1" applyFont="1" applyFill="1" applyBorder="1" applyAlignment="1" applyProtection="1">
      <alignment horizontal="center"/>
      <protection locked="0"/>
    </xf>
    <xf numFmtId="2" fontId="4" fillId="36" borderId="11" xfId="0" applyNumberFormat="1" applyFont="1" applyFill="1" applyBorder="1" applyAlignment="1" applyProtection="1">
      <alignment/>
      <protection/>
    </xf>
    <xf numFmtId="49" fontId="19" fillId="36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36" borderId="11" xfId="0" applyFont="1" applyFill="1" applyBorder="1" applyAlignment="1" applyProtection="1">
      <alignment horizontal="left" vertical="top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right"/>
      <protection/>
    </xf>
    <xf numFmtId="49" fontId="0" fillId="34" borderId="10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right"/>
      <protection/>
    </xf>
    <xf numFmtId="0" fontId="20" fillId="35" borderId="11" xfId="0" applyFont="1" applyFill="1" applyBorder="1" applyAlignment="1">
      <alignment horizontal="left" wrapText="1"/>
    </xf>
    <xf numFmtId="0" fontId="20" fillId="35" borderId="11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left" wrapText="1"/>
    </xf>
    <xf numFmtId="0" fontId="20" fillId="34" borderId="11" xfId="0" applyFont="1" applyFill="1" applyBorder="1" applyAlignment="1">
      <alignment horizontal="center" wrapText="1"/>
    </xf>
    <xf numFmtId="0" fontId="10" fillId="36" borderId="11" xfId="0" applyFont="1" applyFill="1" applyBorder="1" applyAlignment="1" applyProtection="1">
      <alignment horizontal="left" vertical="top" wrapText="1"/>
      <protection/>
    </xf>
    <xf numFmtId="49" fontId="7" fillId="36" borderId="11" xfId="0" applyNumberFormat="1" applyFont="1" applyFill="1" applyBorder="1" applyAlignment="1" applyProtection="1">
      <alignment horizontal="center" vertical="top" wrapText="1"/>
      <protection/>
    </xf>
    <xf numFmtId="0" fontId="20" fillId="41" borderId="11" xfId="0" applyFont="1" applyFill="1" applyBorder="1" applyAlignment="1">
      <alignment horizontal="left" wrapText="1"/>
    </xf>
    <xf numFmtId="0" fontId="20" fillId="41" borderId="11" xfId="0" applyFont="1" applyFill="1" applyBorder="1" applyAlignment="1">
      <alignment horizontal="center" wrapText="1"/>
    </xf>
    <xf numFmtId="49" fontId="0" fillId="41" borderId="10" xfId="0" applyNumberFormat="1" applyFont="1" applyFill="1" applyBorder="1" applyAlignment="1" applyProtection="1">
      <alignment horizontal="center"/>
      <protection/>
    </xf>
    <xf numFmtId="180" fontId="0" fillId="41" borderId="11" xfId="0" applyNumberFormat="1" applyFill="1" applyBorder="1" applyAlignment="1" applyProtection="1">
      <alignment/>
      <protection/>
    </xf>
    <xf numFmtId="0" fontId="7" fillId="41" borderId="11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center" wrapText="1"/>
    </xf>
    <xf numFmtId="2" fontId="0" fillId="41" borderId="10" xfId="0" applyNumberFormat="1" applyFill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0" fillId="36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 horizontal="right"/>
      <protection/>
    </xf>
    <xf numFmtId="2" fontId="0" fillId="41" borderId="11" xfId="0" applyNumberFormat="1" applyFill="1" applyBorder="1" applyAlignment="1" applyProtection="1">
      <alignment horizontal="right"/>
      <protection/>
    </xf>
    <xf numFmtId="2" fontId="0" fillId="0" borderId="11" xfId="0" applyNumberFormat="1" applyBorder="1" applyAlignment="1">
      <alignment/>
    </xf>
    <xf numFmtId="49" fontId="0" fillId="37" borderId="11" xfId="0" applyNumberFormat="1" applyFont="1" applyFill="1" applyBorder="1" applyAlignment="1" applyProtection="1">
      <alignment horizontal="center"/>
      <protection/>
    </xf>
    <xf numFmtId="2" fontId="0" fillId="37" borderId="11" xfId="0" applyNumberFormat="1" applyFill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justify"/>
      <protection/>
    </xf>
    <xf numFmtId="0" fontId="15" fillId="0" borderId="11" xfId="0" applyFont="1" applyBorder="1" applyAlignment="1">
      <alignment horizontal="left" wrapText="1"/>
    </xf>
    <xf numFmtId="2" fontId="0" fillId="0" borderId="11" xfId="0" applyNumberFormat="1" applyBorder="1" applyAlignment="1" applyProtection="1">
      <alignment horizontal="justify"/>
      <protection locked="0"/>
    </xf>
    <xf numFmtId="49" fontId="0" fillId="38" borderId="11" xfId="0" applyNumberFormat="1" applyFont="1" applyFill="1" applyBorder="1" applyAlignment="1" applyProtection="1">
      <alignment horizontal="justify"/>
      <protection/>
    </xf>
    <xf numFmtId="2" fontId="0" fillId="38" borderId="11" xfId="0" applyNumberFormat="1" applyFill="1" applyBorder="1" applyAlignment="1" applyProtection="1">
      <alignment horizontal="right"/>
      <protection locked="0"/>
    </xf>
    <xf numFmtId="49" fontId="0" fillId="39" borderId="11" xfId="0" applyNumberFormat="1" applyFont="1" applyFill="1" applyBorder="1" applyAlignment="1" applyProtection="1">
      <alignment horizontal="center"/>
      <protection/>
    </xf>
    <xf numFmtId="2" fontId="0" fillId="39" borderId="11" xfId="0" applyNumberForma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2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distributed"/>
      <protection/>
    </xf>
    <xf numFmtId="0" fontId="0" fillId="0" borderId="10" xfId="0" applyBorder="1" applyAlignment="1" applyProtection="1">
      <alignment horizontal="center" vertical="distributed"/>
      <protection/>
    </xf>
    <xf numFmtId="0" fontId="18" fillId="36" borderId="17" xfId="0" applyFont="1" applyFill="1" applyBorder="1" applyAlignment="1" applyProtection="1">
      <alignment horizontal="left" wrapText="1"/>
      <protection/>
    </xf>
    <xf numFmtId="0" fontId="0" fillId="0" borderId="16" xfId="0" applyBorder="1" applyAlignment="1" applyProtection="1">
      <alignment/>
      <protection/>
    </xf>
    <xf numFmtId="0" fontId="0" fillId="36" borderId="17" xfId="0" applyFill="1" applyBorder="1" applyAlignment="1" applyProtection="1">
      <alignment horizontal="left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18" fillId="43" borderId="17" xfId="0" applyFont="1" applyFill="1" applyBorder="1" applyAlignment="1" applyProtection="1">
      <alignment horizontal="left" wrapText="1"/>
      <protection/>
    </xf>
    <xf numFmtId="0" fontId="18" fillId="43" borderId="16" xfId="0" applyFont="1" applyFill="1" applyBorder="1" applyAlignment="1" applyProtection="1">
      <alignment horizontal="left" wrapText="1"/>
      <protection/>
    </xf>
    <xf numFmtId="0" fontId="16" fillId="43" borderId="17" xfId="0" applyFont="1" applyFill="1" applyBorder="1" applyAlignment="1" applyProtection="1">
      <alignment horizontal="left" wrapText="1"/>
      <protection/>
    </xf>
    <xf numFmtId="0" fontId="16" fillId="43" borderId="16" xfId="0" applyFont="1" applyFill="1" applyBorder="1" applyAlignment="1" applyProtection="1">
      <alignment horizontal="left" wrapText="1"/>
      <protection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distributed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140625" defaultRowHeight="12.75"/>
  <cols>
    <col min="1" max="1" width="45.57421875" style="3" customWidth="1"/>
    <col min="2" max="2" width="23.8515625" style="1" customWidth="1"/>
    <col min="3" max="3" width="7.7109375" style="2" customWidth="1"/>
    <col min="4" max="4" width="19.140625" style="0" customWidth="1"/>
    <col min="5" max="5" width="20.00390625" style="0" customWidth="1"/>
    <col min="6" max="6" width="16.8515625" style="0" customWidth="1"/>
    <col min="7" max="7" width="13.57421875" style="0" customWidth="1"/>
  </cols>
  <sheetData>
    <row r="1" spans="1:6" ht="18">
      <c r="A1" s="4" t="s">
        <v>570</v>
      </c>
      <c r="B1" s="18"/>
      <c r="C1" s="19"/>
      <c r="D1" s="20"/>
      <c r="E1" s="20"/>
      <c r="F1" s="21"/>
    </row>
    <row r="2" spans="1:6" ht="18">
      <c r="A2" s="4" t="s">
        <v>583</v>
      </c>
      <c r="B2" s="22"/>
      <c r="C2" s="23"/>
      <c r="D2" s="24"/>
      <c r="E2" s="24"/>
      <c r="F2" s="21"/>
    </row>
    <row r="3" spans="1:6" ht="18">
      <c r="A3" s="20"/>
      <c r="B3" s="22"/>
      <c r="C3" s="23"/>
      <c r="D3" s="24"/>
      <c r="E3" s="24" t="s">
        <v>139</v>
      </c>
      <c r="F3" s="21"/>
    </row>
    <row r="4" spans="1:6" ht="15" customHeight="1">
      <c r="A4" s="25" t="s">
        <v>62</v>
      </c>
      <c r="B4" s="26" t="s">
        <v>64</v>
      </c>
      <c r="C4" s="27" t="s">
        <v>450</v>
      </c>
      <c r="D4" s="228" t="s">
        <v>138</v>
      </c>
      <c r="E4" s="226" t="s">
        <v>61</v>
      </c>
      <c r="F4" s="224" t="s">
        <v>137</v>
      </c>
    </row>
    <row r="5" spans="1:6" ht="15">
      <c r="A5" s="28"/>
      <c r="B5" s="29"/>
      <c r="C5" s="30"/>
      <c r="D5" s="229"/>
      <c r="E5" s="227"/>
      <c r="F5" s="225"/>
    </row>
    <row r="6" spans="1:6" ht="15.75">
      <c r="A6" s="31" t="s">
        <v>122</v>
      </c>
      <c r="B6" s="32"/>
      <c r="C6" s="30"/>
      <c r="D6" s="33"/>
      <c r="E6" s="33"/>
      <c r="F6" s="34"/>
    </row>
    <row r="7" spans="1:7" ht="12.75">
      <c r="A7" s="35" t="s">
        <v>506</v>
      </c>
      <c r="B7" s="36"/>
      <c r="C7" s="37"/>
      <c r="D7" s="38">
        <f>D8+D43</f>
        <v>3482636</v>
      </c>
      <c r="E7" s="38">
        <f>E8+E43</f>
        <v>3535522.0700000003</v>
      </c>
      <c r="F7" s="39">
        <f>E7/D7*100</f>
        <v>101.51856438628673</v>
      </c>
      <c r="G7" s="198">
        <f>D7-E7</f>
        <v>-52886.0700000003</v>
      </c>
    </row>
    <row r="8" spans="1:7" ht="12.75">
      <c r="A8" s="175" t="s">
        <v>187</v>
      </c>
      <c r="B8" s="176" t="s">
        <v>509</v>
      </c>
      <c r="C8" s="62"/>
      <c r="D8" s="63">
        <f>D9+D15+D21+D24+D35+D38</f>
        <v>3050536</v>
      </c>
      <c r="E8" s="63">
        <f>E9+E15+E21+E24+E35+E38</f>
        <v>3096631.58</v>
      </c>
      <c r="F8" s="64">
        <f>E8/D8*100</f>
        <v>101.51106494071863</v>
      </c>
      <c r="G8" s="198">
        <f aca="true" t="shared" si="0" ref="G8:G71">D8-E8</f>
        <v>-46095.580000000075</v>
      </c>
    </row>
    <row r="9" spans="1:7" ht="12.75">
      <c r="A9" s="177" t="s">
        <v>507</v>
      </c>
      <c r="B9" s="178" t="s">
        <v>510</v>
      </c>
      <c r="C9" s="179"/>
      <c r="D9" s="180">
        <f>D10</f>
        <v>418400</v>
      </c>
      <c r="E9" s="180">
        <f>E10</f>
        <v>427863.44</v>
      </c>
      <c r="F9" s="100"/>
      <c r="G9" s="198">
        <f t="shared" si="0"/>
        <v>-9463.440000000002</v>
      </c>
    </row>
    <row r="10" spans="1:7" ht="15" customHeight="1">
      <c r="A10" s="193" t="s">
        <v>508</v>
      </c>
      <c r="B10" s="194" t="s">
        <v>511</v>
      </c>
      <c r="C10" s="191"/>
      <c r="D10" s="195">
        <f>D11+D12+D13+D14</f>
        <v>418400</v>
      </c>
      <c r="E10" s="195">
        <f>E11+E12+E13+E14</f>
        <v>427863.44</v>
      </c>
      <c r="F10" s="192">
        <f>E10/D10*100</f>
        <v>102.26181644359464</v>
      </c>
      <c r="G10" s="198">
        <f t="shared" si="0"/>
        <v>-9463.440000000002</v>
      </c>
    </row>
    <row r="11" spans="1:7" ht="24">
      <c r="A11" s="174" t="s">
        <v>512</v>
      </c>
      <c r="B11" s="173" t="s">
        <v>179</v>
      </c>
      <c r="C11" s="30"/>
      <c r="D11" s="5">
        <v>205400</v>
      </c>
      <c r="E11" s="5">
        <v>211237.54</v>
      </c>
      <c r="F11" s="41">
        <f>E11/D11*100</f>
        <v>102.84203505355404</v>
      </c>
      <c r="G11" s="198">
        <f t="shared" si="0"/>
        <v>-5837.540000000008</v>
      </c>
    </row>
    <row r="12" spans="1:7" ht="36">
      <c r="A12" s="174" t="s">
        <v>513</v>
      </c>
      <c r="B12" s="173" t="s">
        <v>180</v>
      </c>
      <c r="C12" s="30"/>
      <c r="D12" s="5"/>
      <c r="E12" s="5"/>
      <c r="F12" s="41" t="e">
        <f>E12/D12*100</f>
        <v>#DIV/0!</v>
      </c>
      <c r="G12" s="198">
        <f t="shared" si="0"/>
        <v>0</v>
      </c>
    </row>
    <row r="13" spans="1:7" ht="12.75">
      <c r="A13" s="174" t="s">
        <v>514</v>
      </c>
      <c r="B13" s="173" t="s">
        <v>143</v>
      </c>
      <c r="C13" s="30"/>
      <c r="D13" s="5"/>
      <c r="E13" s="5">
        <v>6</v>
      </c>
      <c r="F13" s="41" t="e">
        <f aca="true" t="shared" si="1" ref="F13:F117">E13/D13*100</f>
        <v>#DIV/0!</v>
      </c>
      <c r="G13" s="198">
        <f t="shared" si="0"/>
        <v>-6</v>
      </c>
    </row>
    <row r="14" spans="1:7" ht="36">
      <c r="A14" s="174" t="s">
        <v>515</v>
      </c>
      <c r="B14" s="173" t="s">
        <v>107</v>
      </c>
      <c r="C14" s="30"/>
      <c r="D14" s="5">
        <v>213000</v>
      </c>
      <c r="E14" s="5">
        <v>216619.9</v>
      </c>
      <c r="F14" s="41">
        <f t="shared" si="1"/>
        <v>101.69948356807512</v>
      </c>
      <c r="G14" s="198">
        <f t="shared" si="0"/>
        <v>-3619.899999999994</v>
      </c>
    </row>
    <row r="15" spans="1:7" ht="36">
      <c r="A15" s="177" t="s">
        <v>516</v>
      </c>
      <c r="B15" s="178" t="s">
        <v>518</v>
      </c>
      <c r="C15" s="179"/>
      <c r="D15" s="180">
        <f>D16</f>
        <v>559486</v>
      </c>
      <c r="E15" s="180">
        <f>E16</f>
        <v>559486.1299999999</v>
      </c>
      <c r="F15" s="100">
        <f t="shared" si="1"/>
        <v>100.00002323561267</v>
      </c>
      <c r="G15" s="198">
        <f t="shared" si="0"/>
        <v>-0.1299999998882413</v>
      </c>
    </row>
    <row r="16" spans="1:7" ht="24">
      <c r="A16" s="193" t="s">
        <v>517</v>
      </c>
      <c r="B16" s="194" t="s">
        <v>373</v>
      </c>
      <c r="C16" s="191"/>
      <c r="D16" s="195">
        <f>D17+D18+D19+D20</f>
        <v>559486</v>
      </c>
      <c r="E16" s="195">
        <f>E17+E18+E19+E20</f>
        <v>559486.1299999999</v>
      </c>
      <c r="F16" s="192">
        <f t="shared" si="1"/>
        <v>100.00002323561267</v>
      </c>
      <c r="G16" s="198">
        <f t="shared" si="0"/>
        <v>-0.1299999998882413</v>
      </c>
    </row>
    <row r="17" spans="1:7" ht="12.75">
      <c r="A17" s="174" t="s">
        <v>563</v>
      </c>
      <c r="B17" s="173" t="s">
        <v>407</v>
      </c>
      <c r="C17" s="30"/>
      <c r="D17" s="5">
        <v>178136</v>
      </c>
      <c r="E17" s="5">
        <v>191265.38</v>
      </c>
      <c r="F17" s="41">
        <f t="shared" si="1"/>
        <v>107.37042484393946</v>
      </c>
      <c r="G17" s="198">
        <f t="shared" si="0"/>
        <v>-13129.380000000005</v>
      </c>
    </row>
    <row r="18" spans="1:7" ht="36">
      <c r="A18" s="174" t="s">
        <v>0</v>
      </c>
      <c r="B18" s="173" t="s">
        <v>424</v>
      </c>
      <c r="C18" s="30"/>
      <c r="D18" s="5">
        <v>2850</v>
      </c>
      <c r="E18" s="5">
        <v>2919.81</v>
      </c>
      <c r="F18" s="41">
        <f t="shared" si="1"/>
        <v>102.44947368421053</v>
      </c>
      <c r="G18" s="198">
        <f t="shared" si="0"/>
        <v>-69.80999999999995</v>
      </c>
    </row>
    <row r="19" spans="1:7" ht="12.75">
      <c r="A19" s="174" t="s">
        <v>1</v>
      </c>
      <c r="B19" s="173" t="s">
        <v>408</v>
      </c>
      <c r="C19" s="30"/>
      <c r="D19" s="5">
        <v>378500</v>
      </c>
      <c r="E19" s="5">
        <v>393630</v>
      </c>
      <c r="F19" s="41">
        <f t="shared" si="1"/>
        <v>103.99735799207397</v>
      </c>
      <c r="G19" s="198">
        <f t="shared" si="0"/>
        <v>-15130</v>
      </c>
    </row>
    <row r="20" spans="1:7" ht="12.75">
      <c r="A20" s="174" t="s">
        <v>2</v>
      </c>
      <c r="B20" s="173" t="s">
        <v>409</v>
      </c>
      <c r="C20" s="30"/>
      <c r="D20" s="5">
        <v>0</v>
      </c>
      <c r="E20" s="5">
        <v>-28329.06</v>
      </c>
      <c r="F20" s="41" t="e">
        <f t="shared" si="1"/>
        <v>#DIV/0!</v>
      </c>
      <c r="G20" s="198">
        <f t="shared" si="0"/>
        <v>28329.06</v>
      </c>
    </row>
    <row r="21" spans="1:7" ht="19.5" customHeight="1">
      <c r="A21" s="183" t="s">
        <v>519</v>
      </c>
      <c r="B21" s="184" t="s">
        <v>521</v>
      </c>
      <c r="C21" s="179"/>
      <c r="D21" s="180">
        <f>D22</f>
        <v>108000</v>
      </c>
      <c r="E21" s="180">
        <f>E22</f>
        <v>110417.79</v>
      </c>
      <c r="F21" s="100">
        <f t="shared" si="1"/>
        <v>102.23869444444445</v>
      </c>
      <c r="G21" s="198">
        <f t="shared" si="0"/>
        <v>-2417.7899999999936</v>
      </c>
    </row>
    <row r="22" spans="1:7" ht="12.75">
      <c r="A22" s="189" t="s">
        <v>520</v>
      </c>
      <c r="B22" s="190" t="s">
        <v>522</v>
      </c>
      <c r="C22" s="191"/>
      <c r="D22" s="195">
        <f>D23</f>
        <v>108000</v>
      </c>
      <c r="E22" s="195">
        <f>E23</f>
        <v>110417.79</v>
      </c>
      <c r="F22" s="192">
        <f t="shared" si="1"/>
        <v>102.23869444444445</v>
      </c>
      <c r="G22" s="198">
        <f t="shared" si="0"/>
        <v>-2417.7899999999936</v>
      </c>
    </row>
    <row r="23" spans="1:7" ht="12.75">
      <c r="A23" s="172" t="s">
        <v>520</v>
      </c>
      <c r="B23" s="171" t="s">
        <v>175</v>
      </c>
      <c r="C23" s="30"/>
      <c r="D23" s="5">
        <v>108000</v>
      </c>
      <c r="E23" s="5">
        <v>110417.79</v>
      </c>
      <c r="F23" s="41">
        <f t="shared" si="1"/>
        <v>102.23869444444445</v>
      </c>
      <c r="G23" s="198">
        <f t="shared" si="0"/>
        <v>-2417.7899999999936</v>
      </c>
    </row>
    <row r="24" spans="1:7" ht="12.75">
      <c r="A24" s="183" t="s">
        <v>523</v>
      </c>
      <c r="B24" s="184" t="s">
        <v>528</v>
      </c>
      <c r="C24" s="179"/>
      <c r="D24" s="180">
        <f>D25+D28</f>
        <v>1963280</v>
      </c>
      <c r="E24" s="180">
        <f>E25+E28</f>
        <v>1997464.22</v>
      </c>
      <c r="F24" s="100">
        <f t="shared" si="1"/>
        <v>101.74117904730859</v>
      </c>
      <c r="G24" s="198">
        <f t="shared" si="0"/>
        <v>-34184.21999999997</v>
      </c>
    </row>
    <row r="25" spans="1:7" ht="12.75">
      <c r="A25" s="189" t="s">
        <v>524</v>
      </c>
      <c r="B25" s="190" t="s">
        <v>529</v>
      </c>
      <c r="C25" s="191"/>
      <c r="D25" s="195">
        <f>D26+D27</f>
        <v>56500</v>
      </c>
      <c r="E25" s="195">
        <f>E26+E27</f>
        <v>57992.3</v>
      </c>
      <c r="F25" s="192">
        <f t="shared" si="1"/>
        <v>102.6412389380531</v>
      </c>
      <c r="G25" s="198">
        <f t="shared" si="0"/>
        <v>-1492.300000000003</v>
      </c>
    </row>
    <row r="26" spans="1:7" ht="18.75">
      <c r="A26" s="172" t="s">
        <v>3</v>
      </c>
      <c r="B26" s="171" t="s">
        <v>108</v>
      </c>
      <c r="C26" s="30"/>
      <c r="D26" s="5">
        <v>56500</v>
      </c>
      <c r="E26" s="5">
        <v>57992.3</v>
      </c>
      <c r="F26" s="41">
        <f t="shared" si="1"/>
        <v>102.6412389380531</v>
      </c>
      <c r="G26" s="198">
        <f t="shared" si="0"/>
        <v>-1492.300000000003</v>
      </c>
    </row>
    <row r="27" spans="1:7" ht="18.75">
      <c r="A27" s="172" t="s">
        <v>4</v>
      </c>
      <c r="B27" s="171" t="s">
        <v>427</v>
      </c>
      <c r="C27" s="30"/>
      <c r="D27" s="5"/>
      <c r="E27" s="5"/>
      <c r="F27" s="41" t="e">
        <f t="shared" si="1"/>
        <v>#DIV/0!</v>
      </c>
      <c r="G27" s="198">
        <f t="shared" si="0"/>
        <v>0</v>
      </c>
    </row>
    <row r="28" spans="1:7" ht="12.75">
      <c r="A28" s="189" t="s">
        <v>525</v>
      </c>
      <c r="B28" s="190" t="s">
        <v>530</v>
      </c>
      <c r="C28" s="191"/>
      <c r="D28" s="195">
        <f>D29+D32</f>
        <v>1906780</v>
      </c>
      <c r="E28" s="195">
        <f>E29+E32</f>
        <v>1939471.92</v>
      </c>
      <c r="F28" s="192">
        <f t="shared" si="1"/>
        <v>101.71450927742056</v>
      </c>
      <c r="G28" s="198">
        <f t="shared" si="0"/>
        <v>-32691.919999999925</v>
      </c>
    </row>
    <row r="29" spans="1:7" ht="12.75">
      <c r="A29" s="185" t="s">
        <v>526</v>
      </c>
      <c r="B29" s="186" t="s">
        <v>531</v>
      </c>
      <c r="C29" s="181"/>
      <c r="D29" s="182">
        <f>D30+D31</f>
        <v>987000</v>
      </c>
      <c r="E29" s="182">
        <f>E30+E31</f>
        <v>1005405.46</v>
      </c>
      <c r="F29" s="77">
        <f t="shared" si="1"/>
        <v>101.86478824721377</v>
      </c>
      <c r="G29" s="198">
        <f t="shared" si="0"/>
        <v>-18405.459999999963</v>
      </c>
    </row>
    <row r="30" spans="1:7" ht="18.75">
      <c r="A30" s="172" t="s">
        <v>5</v>
      </c>
      <c r="B30" s="171" t="s">
        <v>422</v>
      </c>
      <c r="C30" s="30"/>
      <c r="D30" s="5">
        <v>987000</v>
      </c>
      <c r="E30" s="5">
        <v>1005405.46</v>
      </c>
      <c r="F30" s="41">
        <f t="shared" si="1"/>
        <v>101.86478824721377</v>
      </c>
      <c r="G30" s="198">
        <f t="shared" si="0"/>
        <v>-18405.459999999963</v>
      </c>
    </row>
    <row r="31" spans="1:7" ht="18.75">
      <c r="A31" s="172" t="s">
        <v>6</v>
      </c>
      <c r="B31" s="171" t="s">
        <v>426</v>
      </c>
      <c r="C31" s="30"/>
      <c r="D31" s="5"/>
      <c r="E31" s="5"/>
      <c r="F31" s="41" t="e">
        <f t="shared" si="1"/>
        <v>#DIV/0!</v>
      </c>
      <c r="G31" s="198">
        <f t="shared" si="0"/>
        <v>0</v>
      </c>
    </row>
    <row r="32" spans="1:7" ht="12.75">
      <c r="A32" s="185" t="s">
        <v>527</v>
      </c>
      <c r="B32" s="186" t="s">
        <v>532</v>
      </c>
      <c r="C32" s="181"/>
      <c r="D32" s="182">
        <f>D33+D34</f>
        <v>919780</v>
      </c>
      <c r="E32" s="182">
        <f>E33+E34</f>
        <v>934066.46</v>
      </c>
      <c r="F32" s="77">
        <f t="shared" si="1"/>
        <v>101.55324751571027</v>
      </c>
      <c r="G32" s="198">
        <f t="shared" si="0"/>
        <v>-14286.459999999963</v>
      </c>
    </row>
    <row r="33" spans="1:7" ht="18.75">
      <c r="A33" s="172" t="s">
        <v>7</v>
      </c>
      <c r="B33" s="171" t="s">
        <v>423</v>
      </c>
      <c r="C33" s="30"/>
      <c r="D33" s="5">
        <v>919780</v>
      </c>
      <c r="E33" s="5">
        <v>934066.46</v>
      </c>
      <c r="F33" s="41">
        <f t="shared" si="1"/>
        <v>101.55324751571027</v>
      </c>
      <c r="G33" s="198">
        <f t="shared" si="0"/>
        <v>-14286.459999999963</v>
      </c>
    </row>
    <row r="34" spans="1:7" ht="18.75">
      <c r="A34" s="172" t="s">
        <v>8</v>
      </c>
      <c r="B34" s="171" t="s">
        <v>425</v>
      </c>
      <c r="C34" s="30"/>
      <c r="D34" s="5"/>
      <c r="E34" s="5"/>
      <c r="F34" s="41" t="e">
        <f t="shared" si="1"/>
        <v>#DIV/0!</v>
      </c>
      <c r="G34" s="198">
        <f t="shared" si="0"/>
        <v>0</v>
      </c>
    </row>
    <row r="35" spans="1:7" ht="12.75">
      <c r="A35" s="183" t="s">
        <v>533</v>
      </c>
      <c r="B35" s="184" t="s">
        <v>536</v>
      </c>
      <c r="C35" s="179"/>
      <c r="D35" s="180">
        <f>D36</f>
        <v>1370</v>
      </c>
      <c r="E35" s="180">
        <f>E36</f>
        <v>1400</v>
      </c>
      <c r="F35" s="100">
        <f t="shared" si="1"/>
        <v>102.18978102189782</v>
      </c>
      <c r="G35" s="198">
        <f t="shared" si="0"/>
        <v>-30</v>
      </c>
    </row>
    <row r="36" spans="1:7" ht="18.75">
      <c r="A36" s="189" t="s">
        <v>9</v>
      </c>
      <c r="B36" s="190" t="s">
        <v>537</v>
      </c>
      <c r="C36" s="191"/>
      <c r="D36" s="195">
        <f>D37</f>
        <v>1370</v>
      </c>
      <c r="E36" s="195">
        <f>E37</f>
        <v>1400</v>
      </c>
      <c r="F36" s="192">
        <f t="shared" si="1"/>
        <v>102.18978102189782</v>
      </c>
      <c r="G36" s="198">
        <f t="shared" si="0"/>
        <v>-30</v>
      </c>
    </row>
    <row r="37" spans="1:7" ht="18.75">
      <c r="A37" s="172" t="s">
        <v>13</v>
      </c>
      <c r="B37" s="171" t="s">
        <v>166</v>
      </c>
      <c r="C37" s="30"/>
      <c r="D37" s="5">
        <v>1370</v>
      </c>
      <c r="E37" s="5">
        <v>1400</v>
      </c>
      <c r="F37" s="41">
        <f t="shared" si="1"/>
        <v>102.18978102189782</v>
      </c>
      <c r="G37" s="198">
        <f t="shared" si="0"/>
        <v>-30</v>
      </c>
    </row>
    <row r="38" spans="1:7" ht="18.75">
      <c r="A38" s="183" t="s">
        <v>534</v>
      </c>
      <c r="B38" s="184" t="s">
        <v>538</v>
      </c>
      <c r="C38" s="179"/>
      <c r="D38" s="180">
        <f>D39</f>
        <v>0</v>
      </c>
      <c r="E38" s="180">
        <f>E39</f>
        <v>0</v>
      </c>
      <c r="F38" s="100" t="e">
        <f t="shared" si="1"/>
        <v>#DIV/0!</v>
      </c>
      <c r="G38" s="198">
        <f t="shared" si="0"/>
        <v>0</v>
      </c>
    </row>
    <row r="39" spans="1:7" ht="12.75">
      <c r="A39" s="189" t="s">
        <v>535</v>
      </c>
      <c r="B39" s="190" t="s">
        <v>539</v>
      </c>
      <c r="C39" s="191"/>
      <c r="D39" s="195">
        <f>D40</f>
        <v>0</v>
      </c>
      <c r="E39" s="195">
        <f>E40</f>
        <v>0</v>
      </c>
      <c r="F39" s="192" t="e">
        <f t="shared" si="1"/>
        <v>#DIV/0!</v>
      </c>
      <c r="G39" s="198">
        <f t="shared" si="0"/>
        <v>0</v>
      </c>
    </row>
    <row r="40" spans="1:7" ht="12.75">
      <c r="A40" s="185" t="s">
        <v>10</v>
      </c>
      <c r="B40" s="186" t="s">
        <v>540</v>
      </c>
      <c r="C40" s="181"/>
      <c r="D40" s="182">
        <f>D41+D42</f>
        <v>0</v>
      </c>
      <c r="E40" s="182">
        <f>E41+E42</f>
        <v>0</v>
      </c>
      <c r="F40" s="77" t="e">
        <f t="shared" si="1"/>
        <v>#DIV/0!</v>
      </c>
      <c r="G40" s="198">
        <f t="shared" si="0"/>
        <v>0</v>
      </c>
    </row>
    <row r="41" spans="1:7" ht="18.75">
      <c r="A41" s="172" t="s">
        <v>11</v>
      </c>
      <c r="B41" s="171" t="s">
        <v>181</v>
      </c>
      <c r="C41" s="30"/>
      <c r="D41" s="5"/>
      <c r="E41" s="5"/>
      <c r="F41" s="41" t="e">
        <f t="shared" si="1"/>
        <v>#DIV/0!</v>
      </c>
      <c r="G41" s="198">
        <f t="shared" si="0"/>
        <v>0</v>
      </c>
    </row>
    <row r="42" spans="1:7" ht="18.75">
      <c r="A42" s="172" t="s">
        <v>12</v>
      </c>
      <c r="B42" s="171" t="s">
        <v>541</v>
      </c>
      <c r="C42" s="30"/>
      <c r="D42" s="5"/>
      <c r="E42" s="5"/>
      <c r="F42" s="41" t="e">
        <f t="shared" si="1"/>
        <v>#DIV/0!</v>
      </c>
      <c r="G42" s="198">
        <f t="shared" si="0"/>
        <v>0</v>
      </c>
    </row>
    <row r="43" spans="1:7" ht="12.75">
      <c r="A43" s="187" t="s">
        <v>188</v>
      </c>
      <c r="B43" s="188"/>
      <c r="C43" s="62"/>
      <c r="D43" s="63">
        <f>D44+D59+D64+D76+D80</f>
        <v>432100</v>
      </c>
      <c r="E43" s="63">
        <f>E44+E59+E64+E76+E80</f>
        <v>438890.49</v>
      </c>
      <c r="F43" s="64">
        <f t="shared" si="1"/>
        <v>101.57150890997455</v>
      </c>
      <c r="G43" s="198">
        <f t="shared" si="0"/>
        <v>-6790.489999999991</v>
      </c>
    </row>
    <row r="44" spans="1:7" ht="18.75">
      <c r="A44" s="183" t="s">
        <v>542</v>
      </c>
      <c r="B44" s="184" t="s">
        <v>546</v>
      </c>
      <c r="C44" s="179"/>
      <c r="D44" s="180">
        <f>D45+D53+D56</f>
        <v>76000</v>
      </c>
      <c r="E44" s="180">
        <f>E45+E53+E56</f>
        <v>78110.48999999999</v>
      </c>
      <c r="F44" s="100">
        <f t="shared" si="1"/>
        <v>102.77696052631578</v>
      </c>
      <c r="G44" s="198">
        <f t="shared" si="0"/>
        <v>-2110.4899999999907</v>
      </c>
    </row>
    <row r="45" spans="1:7" ht="36.75">
      <c r="A45" s="189" t="s">
        <v>49</v>
      </c>
      <c r="B45" s="190" t="s">
        <v>547</v>
      </c>
      <c r="C45" s="191"/>
      <c r="D45" s="195">
        <f>D46+D48+D50</f>
        <v>76000</v>
      </c>
      <c r="E45" s="195">
        <f>E46+E48+E50</f>
        <v>78110.48999999999</v>
      </c>
      <c r="F45" s="192">
        <f t="shared" si="1"/>
        <v>102.77696052631578</v>
      </c>
      <c r="G45" s="198">
        <f t="shared" si="0"/>
        <v>-2110.4899999999907</v>
      </c>
    </row>
    <row r="46" spans="1:7" ht="36.75">
      <c r="A46" s="185" t="s">
        <v>50</v>
      </c>
      <c r="B46" s="186" t="s">
        <v>548</v>
      </c>
      <c r="C46" s="181"/>
      <c r="D46" s="182">
        <f>D47</f>
        <v>0</v>
      </c>
      <c r="E46" s="182">
        <f>E47</f>
        <v>0</v>
      </c>
      <c r="F46" s="77" t="e">
        <f t="shared" si="1"/>
        <v>#DIV/0!</v>
      </c>
      <c r="G46" s="198">
        <f t="shared" si="0"/>
        <v>0</v>
      </c>
    </row>
    <row r="47" spans="1:7" ht="36.75">
      <c r="A47" s="172" t="s">
        <v>51</v>
      </c>
      <c r="B47" s="171" t="s">
        <v>428</v>
      </c>
      <c r="C47" s="30"/>
      <c r="D47" s="5"/>
      <c r="E47" s="5"/>
      <c r="F47" s="41" t="e">
        <f t="shared" si="1"/>
        <v>#DIV/0!</v>
      </c>
      <c r="G47" s="198">
        <f t="shared" si="0"/>
        <v>0</v>
      </c>
    </row>
    <row r="48" spans="1:7" ht="36.75">
      <c r="A48" s="185" t="s">
        <v>52</v>
      </c>
      <c r="B48" s="186" t="s">
        <v>549</v>
      </c>
      <c r="C48" s="181"/>
      <c r="D48" s="182">
        <f>D49</f>
        <v>75270</v>
      </c>
      <c r="E48" s="182">
        <f>E49</f>
        <v>77371.45</v>
      </c>
      <c r="F48" s="77">
        <f t="shared" si="1"/>
        <v>102.79188255613126</v>
      </c>
      <c r="G48" s="198">
        <f t="shared" si="0"/>
        <v>-2101.449999999997</v>
      </c>
    </row>
    <row r="49" spans="1:7" ht="36.75">
      <c r="A49" s="172" t="s">
        <v>55</v>
      </c>
      <c r="B49" s="171" t="s">
        <v>198</v>
      </c>
      <c r="C49" s="30"/>
      <c r="D49" s="5">
        <v>75270</v>
      </c>
      <c r="E49" s="5">
        <v>77371.45</v>
      </c>
      <c r="F49" s="41">
        <f t="shared" si="1"/>
        <v>102.79188255613126</v>
      </c>
      <c r="G49" s="198">
        <f t="shared" si="0"/>
        <v>-2101.449999999997</v>
      </c>
    </row>
    <row r="50" spans="1:7" ht="45.75">
      <c r="A50" s="185" t="s">
        <v>56</v>
      </c>
      <c r="B50" s="186" t="s">
        <v>550</v>
      </c>
      <c r="C50" s="181"/>
      <c r="D50" s="182">
        <f>D51+D52</f>
        <v>730</v>
      </c>
      <c r="E50" s="182">
        <f>E51+E52</f>
        <v>739.04</v>
      </c>
      <c r="F50" s="77">
        <f t="shared" si="1"/>
        <v>101.23835616438355</v>
      </c>
      <c r="G50" s="198">
        <f t="shared" si="0"/>
        <v>-9.039999999999964</v>
      </c>
    </row>
    <row r="51" spans="1:7" ht="36.75">
      <c r="A51" s="172" t="s">
        <v>53</v>
      </c>
      <c r="B51" s="171" t="s">
        <v>109</v>
      </c>
      <c r="C51" s="30"/>
      <c r="D51" s="5">
        <v>730</v>
      </c>
      <c r="E51" s="5">
        <v>739.04</v>
      </c>
      <c r="F51" s="41">
        <f t="shared" si="1"/>
        <v>101.23835616438355</v>
      </c>
      <c r="G51" s="198">
        <f t="shared" si="0"/>
        <v>-9.039999999999964</v>
      </c>
    </row>
    <row r="52" spans="1:7" ht="36.75">
      <c r="A52" s="172" t="s">
        <v>54</v>
      </c>
      <c r="B52" s="171" t="s">
        <v>429</v>
      </c>
      <c r="C52" s="30"/>
      <c r="D52" s="5"/>
      <c r="E52" s="5"/>
      <c r="F52" s="41" t="e">
        <f t="shared" si="1"/>
        <v>#DIV/0!</v>
      </c>
      <c r="G52" s="198">
        <f t="shared" si="0"/>
        <v>0</v>
      </c>
    </row>
    <row r="53" spans="1:7" ht="18.75">
      <c r="A53" s="189" t="s">
        <v>543</v>
      </c>
      <c r="B53" s="190" t="s">
        <v>551</v>
      </c>
      <c r="C53" s="191"/>
      <c r="D53" s="195">
        <f>D54</f>
        <v>0</v>
      </c>
      <c r="E53" s="195">
        <f>E54</f>
        <v>0</v>
      </c>
      <c r="F53" s="192" t="e">
        <f t="shared" si="1"/>
        <v>#DIV/0!</v>
      </c>
      <c r="G53" s="198">
        <f t="shared" si="0"/>
        <v>0</v>
      </c>
    </row>
    <row r="54" spans="1:7" ht="27.75">
      <c r="A54" s="185" t="s">
        <v>544</v>
      </c>
      <c r="B54" s="186" t="s">
        <v>552</v>
      </c>
      <c r="C54" s="181"/>
      <c r="D54" s="182">
        <f>D55</f>
        <v>0</v>
      </c>
      <c r="E54" s="182">
        <f>E55</f>
        <v>0</v>
      </c>
      <c r="F54" s="77" t="e">
        <f t="shared" si="1"/>
        <v>#DIV/0!</v>
      </c>
      <c r="G54" s="198">
        <f t="shared" si="0"/>
        <v>0</v>
      </c>
    </row>
    <row r="55" spans="1:7" ht="27.75">
      <c r="A55" s="172" t="s">
        <v>545</v>
      </c>
      <c r="B55" s="171" t="s">
        <v>430</v>
      </c>
      <c r="C55" s="30"/>
      <c r="D55" s="5"/>
      <c r="E55" s="5"/>
      <c r="F55" s="41" t="e">
        <f t="shared" si="1"/>
        <v>#DIV/0!</v>
      </c>
      <c r="G55" s="198">
        <f t="shared" si="0"/>
        <v>0</v>
      </c>
    </row>
    <row r="56" spans="1:7" ht="36.75">
      <c r="A56" s="189" t="s">
        <v>57</v>
      </c>
      <c r="B56" s="190" t="s">
        <v>553</v>
      </c>
      <c r="C56" s="191"/>
      <c r="D56" s="195">
        <f>D57</f>
        <v>0</v>
      </c>
      <c r="E56" s="195">
        <f>E57</f>
        <v>0</v>
      </c>
      <c r="F56" s="192" t="e">
        <f t="shared" si="1"/>
        <v>#DIV/0!</v>
      </c>
      <c r="G56" s="198">
        <f t="shared" si="0"/>
        <v>0</v>
      </c>
    </row>
    <row r="57" spans="1:7" ht="36.75">
      <c r="A57" s="185" t="s">
        <v>58</v>
      </c>
      <c r="B57" s="186" t="s">
        <v>554</v>
      </c>
      <c r="C57" s="181"/>
      <c r="D57" s="182">
        <f>D58</f>
        <v>0</v>
      </c>
      <c r="E57" s="182">
        <f>E58</f>
        <v>0</v>
      </c>
      <c r="F57" s="77" t="e">
        <f t="shared" si="1"/>
        <v>#DIV/0!</v>
      </c>
      <c r="G57" s="198">
        <f t="shared" si="0"/>
        <v>0</v>
      </c>
    </row>
    <row r="58" spans="1:7" ht="36.75">
      <c r="A58" s="172" t="s">
        <v>59</v>
      </c>
      <c r="B58" s="171" t="s">
        <v>431</v>
      </c>
      <c r="C58" s="30"/>
      <c r="D58" s="5"/>
      <c r="E58" s="5"/>
      <c r="F58" s="41" t="e">
        <f t="shared" si="1"/>
        <v>#DIV/0!</v>
      </c>
      <c r="G58" s="198">
        <f t="shared" si="0"/>
        <v>0</v>
      </c>
    </row>
    <row r="59" spans="1:7" ht="23.25" customHeight="1">
      <c r="A59" s="183" t="s">
        <v>555</v>
      </c>
      <c r="B59" s="184" t="s">
        <v>560</v>
      </c>
      <c r="C59" s="179"/>
      <c r="D59" s="180">
        <f>D60</f>
        <v>0</v>
      </c>
      <c r="E59" s="180">
        <f>E60</f>
        <v>0</v>
      </c>
      <c r="F59" s="100" t="e">
        <f t="shared" si="1"/>
        <v>#DIV/0!</v>
      </c>
      <c r="G59" s="198">
        <f t="shared" si="0"/>
        <v>0</v>
      </c>
    </row>
    <row r="60" spans="1:7" ht="21" customHeight="1">
      <c r="A60" s="189" t="s">
        <v>556</v>
      </c>
      <c r="B60" s="190" t="s">
        <v>561</v>
      </c>
      <c r="C60" s="191"/>
      <c r="D60" s="195">
        <f>D61</f>
        <v>0</v>
      </c>
      <c r="E60" s="195">
        <f>E61</f>
        <v>0</v>
      </c>
      <c r="F60" s="192" t="e">
        <f t="shared" si="1"/>
        <v>#DIV/0!</v>
      </c>
      <c r="G60" s="198">
        <f t="shared" si="0"/>
        <v>0</v>
      </c>
    </row>
    <row r="61" spans="1:7" ht="18" customHeight="1">
      <c r="A61" s="185" t="s">
        <v>557</v>
      </c>
      <c r="B61" s="186" t="s">
        <v>562</v>
      </c>
      <c r="C61" s="181"/>
      <c r="D61" s="182">
        <f>D62+D63</f>
        <v>0</v>
      </c>
      <c r="E61" s="182">
        <f>E62+E63</f>
        <v>0</v>
      </c>
      <c r="F61" s="77" t="e">
        <f t="shared" si="1"/>
        <v>#DIV/0!</v>
      </c>
      <c r="G61" s="198">
        <f t="shared" si="0"/>
        <v>0</v>
      </c>
    </row>
    <row r="62" spans="1:7" ht="18.75">
      <c r="A62" s="172" t="s">
        <v>558</v>
      </c>
      <c r="B62" s="171" t="s">
        <v>182</v>
      </c>
      <c r="C62" s="30"/>
      <c r="D62" s="5"/>
      <c r="E62" s="5"/>
      <c r="F62" s="41" t="e">
        <f t="shared" si="1"/>
        <v>#DIV/0!</v>
      </c>
      <c r="G62" s="198">
        <f t="shared" si="0"/>
        <v>0</v>
      </c>
    </row>
    <row r="63" spans="1:7" ht="18.75">
      <c r="A63" s="172" t="s">
        <v>559</v>
      </c>
      <c r="B63" s="171" t="s">
        <v>432</v>
      </c>
      <c r="C63" s="30"/>
      <c r="D63" s="5"/>
      <c r="E63" s="5"/>
      <c r="F63" s="41" t="e">
        <f t="shared" si="1"/>
        <v>#DIV/0!</v>
      </c>
      <c r="G63" s="198">
        <f t="shared" si="0"/>
        <v>0</v>
      </c>
    </row>
    <row r="64" spans="1:7" ht="21.75" customHeight="1">
      <c r="A64" s="183" t="s">
        <v>14</v>
      </c>
      <c r="B64" s="184" t="s">
        <v>17</v>
      </c>
      <c r="C64" s="179"/>
      <c r="D64" s="180">
        <f>D65+D70</f>
        <v>0</v>
      </c>
      <c r="E64" s="180">
        <f>E65+E70</f>
        <v>0</v>
      </c>
      <c r="F64" s="100" t="e">
        <f t="shared" si="1"/>
        <v>#DIV/0!</v>
      </c>
      <c r="G64" s="198">
        <f t="shared" si="0"/>
        <v>0</v>
      </c>
    </row>
    <row r="65" spans="1:7" ht="27.75">
      <c r="A65" s="189" t="s">
        <v>26</v>
      </c>
      <c r="B65" s="190" t="s">
        <v>18</v>
      </c>
      <c r="C65" s="191"/>
      <c r="D65" s="195">
        <f>D66+D68</f>
        <v>0</v>
      </c>
      <c r="E65" s="195">
        <f>E66+E68</f>
        <v>0</v>
      </c>
      <c r="F65" s="192" t="e">
        <f t="shared" si="1"/>
        <v>#DIV/0!</v>
      </c>
      <c r="G65" s="198">
        <f t="shared" si="0"/>
        <v>0</v>
      </c>
    </row>
    <row r="66" spans="1:7" ht="36.75">
      <c r="A66" s="185" t="s">
        <v>48</v>
      </c>
      <c r="B66" s="186" t="s">
        <v>19</v>
      </c>
      <c r="C66" s="181"/>
      <c r="D66" s="182">
        <f>D67</f>
        <v>0</v>
      </c>
      <c r="E66" s="182">
        <f>E67</f>
        <v>0</v>
      </c>
      <c r="F66" s="77" t="e">
        <f t="shared" si="1"/>
        <v>#DIV/0!</v>
      </c>
      <c r="G66" s="198">
        <f t="shared" si="0"/>
        <v>0</v>
      </c>
    </row>
    <row r="67" spans="1:7" ht="45.75">
      <c r="A67" s="172" t="s">
        <v>27</v>
      </c>
      <c r="B67" s="171" t="s">
        <v>20</v>
      </c>
      <c r="C67" s="30"/>
      <c r="D67" s="5"/>
      <c r="E67" s="5"/>
      <c r="F67" s="41" t="e">
        <f t="shared" si="1"/>
        <v>#DIV/0!</v>
      </c>
      <c r="G67" s="198">
        <f t="shared" si="0"/>
        <v>0</v>
      </c>
    </row>
    <row r="68" spans="1:7" ht="36.75">
      <c r="A68" s="185" t="s">
        <v>28</v>
      </c>
      <c r="B68" s="186" t="s">
        <v>21</v>
      </c>
      <c r="C68" s="181"/>
      <c r="D68" s="182">
        <f>D69</f>
        <v>0</v>
      </c>
      <c r="E68" s="182">
        <f>E69</f>
        <v>0</v>
      </c>
      <c r="F68" s="77" t="e">
        <f t="shared" si="1"/>
        <v>#DIV/0!</v>
      </c>
      <c r="G68" s="198">
        <f t="shared" si="0"/>
        <v>0</v>
      </c>
    </row>
    <row r="69" spans="1:7" ht="45.75">
      <c r="A69" s="172" t="s">
        <v>29</v>
      </c>
      <c r="B69" s="171" t="s">
        <v>22</v>
      </c>
      <c r="C69" s="30"/>
      <c r="D69" s="5"/>
      <c r="E69" s="5"/>
      <c r="F69" s="41" t="e">
        <f t="shared" si="1"/>
        <v>#DIV/0!</v>
      </c>
      <c r="G69" s="198">
        <f t="shared" si="0"/>
        <v>0</v>
      </c>
    </row>
    <row r="70" spans="1:7" ht="18.75">
      <c r="A70" s="189" t="s">
        <v>15</v>
      </c>
      <c r="B70" s="190" t="s">
        <v>23</v>
      </c>
      <c r="C70" s="191"/>
      <c r="D70" s="195">
        <f>D71+D74</f>
        <v>0</v>
      </c>
      <c r="E70" s="195">
        <f>E71+E74</f>
        <v>0</v>
      </c>
      <c r="F70" s="192" t="e">
        <f t="shared" si="1"/>
        <v>#DIV/0!</v>
      </c>
      <c r="G70" s="198">
        <f t="shared" si="0"/>
        <v>0</v>
      </c>
    </row>
    <row r="71" spans="1:7" ht="27.75">
      <c r="A71" s="185" t="s">
        <v>16</v>
      </c>
      <c r="B71" s="186" t="s">
        <v>24</v>
      </c>
      <c r="C71" s="181"/>
      <c r="D71" s="182">
        <f>D72+D73</f>
        <v>0</v>
      </c>
      <c r="E71" s="182">
        <f>E72+E73</f>
        <v>0</v>
      </c>
      <c r="F71" s="77" t="e">
        <f t="shared" si="1"/>
        <v>#DIV/0!</v>
      </c>
      <c r="G71" s="198">
        <f t="shared" si="0"/>
        <v>0</v>
      </c>
    </row>
    <row r="72" spans="1:7" ht="27.75">
      <c r="A72" s="172" t="s">
        <v>30</v>
      </c>
      <c r="B72" s="171" t="s">
        <v>183</v>
      </c>
      <c r="C72" s="30"/>
      <c r="D72" s="5"/>
      <c r="E72" s="5"/>
      <c r="F72" s="41" t="e">
        <f t="shared" si="1"/>
        <v>#DIV/0!</v>
      </c>
      <c r="G72" s="198">
        <f aca="true" t="shared" si="2" ref="G72:G88">D72-E72</f>
        <v>0</v>
      </c>
    </row>
    <row r="73" spans="1:7" ht="27.75">
      <c r="A73" s="172" t="s">
        <v>31</v>
      </c>
      <c r="B73" s="171" t="s">
        <v>440</v>
      </c>
      <c r="C73" s="30"/>
      <c r="D73" s="5"/>
      <c r="E73" s="5"/>
      <c r="F73" s="41" t="e">
        <f t="shared" si="1"/>
        <v>#DIV/0!</v>
      </c>
      <c r="G73" s="198">
        <f t="shared" si="2"/>
        <v>0</v>
      </c>
    </row>
    <row r="74" spans="1:7" ht="27.75">
      <c r="A74" s="185" t="s">
        <v>32</v>
      </c>
      <c r="B74" s="186" t="s">
        <v>25</v>
      </c>
      <c r="C74" s="181"/>
      <c r="D74" s="182">
        <f>D75</f>
        <v>0</v>
      </c>
      <c r="E74" s="182">
        <f>E75</f>
        <v>0</v>
      </c>
      <c r="F74" s="77" t="e">
        <f t="shared" si="1"/>
        <v>#DIV/0!</v>
      </c>
      <c r="G74" s="198">
        <f t="shared" si="2"/>
        <v>0</v>
      </c>
    </row>
    <row r="75" spans="1:7" ht="27.75">
      <c r="A75" s="172" t="s">
        <v>33</v>
      </c>
      <c r="B75" s="171" t="s">
        <v>406</v>
      </c>
      <c r="C75" s="30"/>
      <c r="D75" s="5"/>
      <c r="E75" s="5"/>
      <c r="F75" s="41" t="e">
        <f t="shared" si="1"/>
        <v>#DIV/0!</v>
      </c>
      <c r="G75" s="198">
        <f t="shared" si="2"/>
        <v>0</v>
      </c>
    </row>
    <row r="76" spans="1:7" ht="12.75">
      <c r="A76" s="183" t="s">
        <v>34</v>
      </c>
      <c r="B76" s="184" t="s">
        <v>38</v>
      </c>
      <c r="C76" s="179"/>
      <c r="D76" s="180">
        <f>D77</f>
        <v>0</v>
      </c>
      <c r="E76" s="180">
        <f>E77</f>
        <v>0</v>
      </c>
      <c r="F76" s="100" t="e">
        <f t="shared" si="1"/>
        <v>#DIV/0!</v>
      </c>
      <c r="G76" s="198">
        <f t="shared" si="2"/>
        <v>0</v>
      </c>
    </row>
    <row r="77" spans="1:7" ht="18.75">
      <c r="A77" s="189" t="s">
        <v>35</v>
      </c>
      <c r="B77" s="190" t="s">
        <v>39</v>
      </c>
      <c r="C77" s="191"/>
      <c r="D77" s="195">
        <f>D78+D79</f>
        <v>0</v>
      </c>
      <c r="E77" s="195">
        <f>E78+E79</f>
        <v>0</v>
      </c>
      <c r="F77" s="192" t="e">
        <f t="shared" si="1"/>
        <v>#DIV/0!</v>
      </c>
      <c r="G77" s="198">
        <f t="shared" si="2"/>
        <v>0</v>
      </c>
    </row>
    <row r="78" spans="1:7" ht="18.75">
      <c r="A78" s="172" t="s">
        <v>36</v>
      </c>
      <c r="B78" s="171" t="s">
        <v>203</v>
      </c>
      <c r="C78" s="30"/>
      <c r="D78" s="5"/>
      <c r="E78" s="5"/>
      <c r="F78" s="41" t="e">
        <f t="shared" si="1"/>
        <v>#DIV/0!</v>
      </c>
      <c r="G78" s="198">
        <f t="shared" si="2"/>
        <v>0</v>
      </c>
    </row>
    <row r="79" spans="1:7" ht="18.75">
      <c r="A79" s="172" t="s">
        <v>37</v>
      </c>
      <c r="B79" s="171" t="s">
        <v>434</v>
      </c>
      <c r="C79" s="30"/>
      <c r="D79" s="5"/>
      <c r="E79" s="5"/>
      <c r="F79" s="41" t="e">
        <f t="shared" si="1"/>
        <v>#DIV/0!</v>
      </c>
      <c r="G79" s="198">
        <f t="shared" si="2"/>
        <v>0</v>
      </c>
    </row>
    <row r="80" spans="1:7" ht="12.75">
      <c r="A80" s="183" t="s">
        <v>40</v>
      </c>
      <c r="B80" s="184" t="s">
        <v>44</v>
      </c>
      <c r="C80" s="179"/>
      <c r="D80" s="180">
        <f>D81+D84</f>
        <v>356100</v>
      </c>
      <c r="E80" s="180">
        <f>E81+E84</f>
        <v>360780</v>
      </c>
      <c r="F80" s="100">
        <f t="shared" si="1"/>
        <v>101.31423757371525</v>
      </c>
      <c r="G80" s="198">
        <f t="shared" si="2"/>
        <v>-4680</v>
      </c>
    </row>
    <row r="81" spans="1:7" ht="12.75">
      <c r="A81" s="189" t="s">
        <v>110</v>
      </c>
      <c r="B81" s="190" t="s">
        <v>45</v>
      </c>
      <c r="C81" s="191"/>
      <c r="D81" s="195">
        <f>D82+D83</f>
        <v>0</v>
      </c>
      <c r="E81" s="195">
        <f>E82+E83</f>
        <v>0</v>
      </c>
      <c r="F81" s="192" t="e">
        <f t="shared" si="1"/>
        <v>#DIV/0!</v>
      </c>
      <c r="G81" s="198">
        <f t="shared" si="2"/>
        <v>0</v>
      </c>
    </row>
    <row r="82" spans="1:7" ht="18.75">
      <c r="A82" s="172" t="s">
        <v>41</v>
      </c>
      <c r="B82" s="171" t="s">
        <v>111</v>
      </c>
      <c r="C82" s="30"/>
      <c r="D82" s="5"/>
      <c r="E82" s="5"/>
      <c r="F82" s="41" t="e">
        <f t="shared" si="1"/>
        <v>#DIV/0!</v>
      </c>
      <c r="G82" s="198">
        <f t="shared" si="2"/>
        <v>0</v>
      </c>
    </row>
    <row r="83" spans="1:7" ht="18.75">
      <c r="A83" s="172" t="s">
        <v>47</v>
      </c>
      <c r="B83" s="171" t="s">
        <v>435</v>
      </c>
      <c r="C83" s="30"/>
      <c r="D83" s="5"/>
      <c r="E83" s="5"/>
      <c r="F83" s="41" t="e">
        <f t="shared" si="1"/>
        <v>#DIV/0!</v>
      </c>
      <c r="G83" s="198">
        <f t="shared" si="2"/>
        <v>0</v>
      </c>
    </row>
    <row r="84" spans="1:7" ht="12.75">
      <c r="A84" s="189" t="s">
        <v>112</v>
      </c>
      <c r="B84" s="190" t="s">
        <v>46</v>
      </c>
      <c r="C84" s="191"/>
      <c r="D84" s="195">
        <f>D85+D86</f>
        <v>356100</v>
      </c>
      <c r="E84" s="195">
        <f>E85+E86</f>
        <v>360780</v>
      </c>
      <c r="F84" s="192">
        <f t="shared" si="1"/>
        <v>101.31423757371525</v>
      </c>
      <c r="G84" s="198">
        <f t="shared" si="2"/>
        <v>-4680</v>
      </c>
    </row>
    <row r="85" spans="1:7" ht="12.75">
      <c r="A85" s="172" t="s">
        <v>42</v>
      </c>
      <c r="B85" s="171" t="s">
        <v>113</v>
      </c>
      <c r="C85" s="30"/>
      <c r="D85" s="5">
        <v>356100</v>
      </c>
      <c r="E85" s="5">
        <v>360780</v>
      </c>
      <c r="F85" s="41">
        <f t="shared" si="1"/>
        <v>101.31423757371525</v>
      </c>
      <c r="G85" s="198">
        <f t="shared" si="2"/>
        <v>-4680</v>
      </c>
    </row>
    <row r="86" spans="1:7" ht="12.75">
      <c r="A86" s="172" t="s">
        <v>43</v>
      </c>
      <c r="B86" s="171" t="s">
        <v>433</v>
      </c>
      <c r="C86" s="30"/>
      <c r="D86" s="5"/>
      <c r="E86" s="5"/>
      <c r="F86" s="41" t="e">
        <f t="shared" si="1"/>
        <v>#DIV/0!</v>
      </c>
      <c r="G86" s="198">
        <f t="shared" si="2"/>
        <v>0</v>
      </c>
    </row>
    <row r="87" spans="1:7" ht="12.75">
      <c r="A87" s="196"/>
      <c r="B87" s="197"/>
      <c r="C87" s="30"/>
      <c r="D87" s="5"/>
      <c r="E87" s="5"/>
      <c r="F87" s="41" t="e">
        <f>E87/D87*100</f>
        <v>#DIV/0!</v>
      </c>
      <c r="G87" s="198">
        <f>D87-E87</f>
        <v>0</v>
      </c>
    </row>
    <row r="88" spans="1:7" ht="12.75">
      <c r="A88" s="130"/>
      <c r="B88" s="131"/>
      <c r="C88" s="30"/>
      <c r="D88" s="5"/>
      <c r="E88" s="5"/>
      <c r="F88" s="41" t="e">
        <f t="shared" si="1"/>
        <v>#DIV/0!</v>
      </c>
      <c r="G88" s="198">
        <f t="shared" si="2"/>
        <v>0</v>
      </c>
    </row>
    <row r="89" spans="1:7" ht="12.75">
      <c r="A89" s="35" t="s">
        <v>148</v>
      </c>
      <c r="B89" s="36"/>
      <c r="C89" s="37"/>
      <c r="D89" s="38">
        <f>SUM(D90+D126)</f>
        <v>2325900</v>
      </c>
      <c r="E89" s="38">
        <f>SUM(E90+E126)</f>
        <v>2325900</v>
      </c>
      <c r="F89" s="39">
        <f t="shared" si="1"/>
        <v>100</v>
      </c>
      <c r="G89" s="137">
        <f aca="true" t="shared" si="3" ref="G89:G99">D89-E89</f>
        <v>0</v>
      </c>
    </row>
    <row r="90" spans="1:7" ht="12.75">
      <c r="A90" s="35" t="s">
        <v>149</v>
      </c>
      <c r="B90" s="36"/>
      <c r="C90" s="37"/>
      <c r="D90" s="38">
        <f>D91+D95+D114+D115</f>
        <v>2325900</v>
      </c>
      <c r="E90" s="38">
        <f>E91+E95+E114+E115</f>
        <v>2325900</v>
      </c>
      <c r="F90" s="39">
        <f t="shared" si="1"/>
        <v>100</v>
      </c>
      <c r="G90" s="137">
        <f t="shared" si="3"/>
        <v>0</v>
      </c>
    </row>
    <row r="91" spans="1:7" ht="12.75">
      <c r="A91" s="117" t="s">
        <v>184</v>
      </c>
      <c r="B91" s="118"/>
      <c r="C91" s="119"/>
      <c r="D91" s="120">
        <f>D92+D94+D93</f>
        <v>2204000</v>
      </c>
      <c r="E91" s="120">
        <f>E92+E94+E93</f>
        <v>2204000</v>
      </c>
      <c r="F91" s="41">
        <f>E91/D91*100</f>
        <v>100</v>
      </c>
      <c r="G91" s="137">
        <f t="shared" si="3"/>
        <v>0</v>
      </c>
    </row>
    <row r="92" spans="1:7" s="9" customFormat="1" ht="12.75">
      <c r="A92" s="42" t="s">
        <v>114</v>
      </c>
      <c r="B92" s="43" t="s">
        <v>115</v>
      </c>
      <c r="C92" s="44"/>
      <c r="D92" s="5">
        <v>149000</v>
      </c>
      <c r="E92" s="5">
        <v>149000</v>
      </c>
      <c r="F92" s="41">
        <f t="shared" si="1"/>
        <v>100</v>
      </c>
      <c r="G92" s="137">
        <f t="shared" si="3"/>
        <v>0</v>
      </c>
    </row>
    <row r="93" spans="1:7" s="9" customFormat="1" ht="12.75">
      <c r="A93" s="42" t="s">
        <v>374</v>
      </c>
      <c r="B93" s="43" t="s">
        <v>375</v>
      </c>
      <c r="C93" s="44"/>
      <c r="D93" s="5"/>
      <c r="E93" s="5"/>
      <c r="F93" s="41" t="e">
        <f t="shared" si="1"/>
        <v>#DIV/0!</v>
      </c>
      <c r="G93" s="137">
        <f t="shared" si="3"/>
        <v>0</v>
      </c>
    </row>
    <row r="94" spans="1:7" s="9" customFormat="1" ht="12.75">
      <c r="A94" s="42" t="s">
        <v>199</v>
      </c>
      <c r="B94" s="43" t="s">
        <v>164</v>
      </c>
      <c r="C94" s="44"/>
      <c r="D94" s="5">
        <v>2055000</v>
      </c>
      <c r="E94" s="5">
        <v>2055000</v>
      </c>
      <c r="F94" s="41">
        <f>E94/D94*100</f>
        <v>100</v>
      </c>
      <c r="G94" s="137">
        <f t="shared" si="3"/>
        <v>0</v>
      </c>
    </row>
    <row r="95" spans="1:7" s="9" customFormat="1" ht="12.75">
      <c r="A95" s="42" t="s">
        <v>185</v>
      </c>
      <c r="B95" s="43"/>
      <c r="C95" s="44"/>
      <c r="D95" s="33">
        <f>D96+D98+D99+D103+D97+D100+D101+D102</f>
        <v>53000</v>
      </c>
      <c r="E95" s="33">
        <f>E96+E98+E99+E103+E97+E100+E101+E102</f>
        <v>53000</v>
      </c>
      <c r="F95" s="41">
        <f>E95/D95*100</f>
        <v>100</v>
      </c>
      <c r="G95" s="137">
        <f t="shared" si="3"/>
        <v>0</v>
      </c>
    </row>
    <row r="96" spans="1:7" s="9" customFormat="1" ht="63.75">
      <c r="A96" s="125" t="s">
        <v>192</v>
      </c>
      <c r="B96" s="43" t="s">
        <v>194</v>
      </c>
      <c r="C96" s="44"/>
      <c r="D96" s="5"/>
      <c r="E96" s="5"/>
      <c r="F96" s="41" t="e">
        <f t="shared" si="1"/>
        <v>#DIV/0!</v>
      </c>
      <c r="G96" s="137">
        <f t="shared" si="3"/>
        <v>0</v>
      </c>
    </row>
    <row r="97" spans="1:7" s="9" customFormat="1" ht="38.25">
      <c r="A97" s="126" t="s">
        <v>193</v>
      </c>
      <c r="B97" s="43" t="s">
        <v>195</v>
      </c>
      <c r="C97" s="44"/>
      <c r="D97" s="5"/>
      <c r="E97" s="5"/>
      <c r="F97" s="41" t="e">
        <f t="shared" si="1"/>
        <v>#DIV/0!</v>
      </c>
      <c r="G97" s="137">
        <f t="shared" si="3"/>
        <v>0</v>
      </c>
    </row>
    <row r="98" spans="1:7" s="9" customFormat="1" ht="12.75">
      <c r="A98" s="42" t="s">
        <v>144</v>
      </c>
      <c r="B98" s="43" t="s">
        <v>145</v>
      </c>
      <c r="C98" s="44"/>
      <c r="D98" s="5"/>
      <c r="E98" s="5"/>
      <c r="F98" s="41" t="e">
        <f t="shared" si="1"/>
        <v>#DIV/0!</v>
      </c>
      <c r="G98" s="137">
        <f t="shared" si="3"/>
        <v>0</v>
      </c>
    </row>
    <row r="99" spans="1:7" s="9" customFormat="1" ht="12.75">
      <c r="A99" s="42" t="s">
        <v>167</v>
      </c>
      <c r="B99" s="43" t="s">
        <v>168</v>
      </c>
      <c r="C99" s="44"/>
      <c r="D99" s="5"/>
      <c r="E99" s="5"/>
      <c r="F99" s="41" t="e">
        <f t="shared" si="1"/>
        <v>#DIV/0!</v>
      </c>
      <c r="G99" s="137">
        <f t="shared" si="3"/>
        <v>0</v>
      </c>
    </row>
    <row r="100" spans="1:7" s="9" customFormat="1" ht="12.75">
      <c r="A100" s="42" t="s">
        <v>202</v>
      </c>
      <c r="B100" s="43" t="s">
        <v>201</v>
      </c>
      <c r="C100" s="44"/>
      <c r="D100" s="5"/>
      <c r="E100" s="5"/>
      <c r="F100" s="41" t="e">
        <f t="shared" si="1"/>
        <v>#DIV/0!</v>
      </c>
      <c r="G100" s="137">
        <f aca="true" t="shared" si="4" ref="G100:G163">D100-E100</f>
        <v>0</v>
      </c>
    </row>
    <row r="101" spans="1:7" s="9" customFormat="1" ht="12.75">
      <c r="A101" s="42"/>
      <c r="B101" s="43"/>
      <c r="C101" s="44"/>
      <c r="D101" s="5"/>
      <c r="E101" s="5"/>
      <c r="F101" s="41" t="e">
        <f t="shared" si="1"/>
        <v>#DIV/0!</v>
      </c>
      <c r="G101" s="137">
        <f t="shared" si="4"/>
        <v>0</v>
      </c>
    </row>
    <row r="102" spans="1:7" s="9" customFormat="1" ht="12.75">
      <c r="A102" s="42"/>
      <c r="B102" s="43"/>
      <c r="C102" s="44"/>
      <c r="D102" s="5"/>
      <c r="E102" s="5"/>
      <c r="F102" s="41" t="e">
        <f t="shared" si="1"/>
        <v>#DIV/0!</v>
      </c>
      <c r="G102" s="137">
        <f t="shared" si="4"/>
        <v>0</v>
      </c>
    </row>
    <row r="103" spans="1:7" s="9" customFormat="1" ht="12.75">
      <c r="A103" s="42" t="s">
        <v>170</v>
      </c>
      <c r="B103" s="43" t="s">
        <v>140</v>
      </c>
      <c r="C103" s="44"/>
      <c r="D103" s="33">
        <f>SUM(D104:D113)</f>
        <v>53000</v>
      </c>
      <c r="E103" s="33">
        <f>SUM(E104:E113)</f>
        <v>53000</v>
      </c>
      <c r="F103" s="41">
        <f t="shared" si="1"/>
        <v>100</v>
      </c>
      <c r="G103" s="137">
        <f t="shared" si="4"/>
        <v>0</v>
      </c>
    </row>
    <row r="104" spans="1:7" s="9" customFormat="1" ht="12.75">
      <c r="A104" s="42" t="s">
        <v>169</v>
      </c>
      <c r="B104" s="43"/>
      <c r="C104" s="44"/>
      <c r="D104" s="8"/>
      <c r="E104" s="8"/>
      <c r="F104" s="41" t="e">
        <f t="shared" si="1"/>
        <v>#DIV/0!</v>
      </c>
      <c r="G104" s="137">
        <f t="shared" si="4"/>
        <v>0</v>
      </c>
    </row>
    <row r="105" spans="1:7" s="9" customFormat="1" ht="12.75">
      <c r="A105" s="42" t="s">
        <v>196</v>
      </c>
      <c r="B105" s="43"/>
      <c r="C105" s="44"/>
      <c r="D105" s="5"/>
      <c r="E105" s="5"/>
      <c r="F105" s="41" t="e">
        <f t="shared" si="1"/>
        <v>#DIV/0!</v>
      </c>
      <c r="G105" s="137">
        <f t="shared" si="4"/>
        <v>0</v>
      </c>
    </row>
    <row r="106" spans="1:7" s="9" customFormat="1" ht="12.75">
      <c r="A106" s="42" t="s">
        <v>564</v>
      </c>
      <c r="B106" s="43"/>
      <c r="C106" s="44"/>
      <c r="D106" s="5"/>
      <c r="E106" s="5"/>
      <c r="F106" s="41" t="e">
        <f t="shared" si="1"/>
        <v>#DIV/0!</v>
      </c>
      <c r="G106" s="137">
        <f t="shared" si="4"/>
        <v>0</v>
      </c>
    </row>
    <row r="107" spans="1:7" s="9" customFormat="1" ht="12.75">
      <c r="A107" s="42" t="s">
        <v>200</v>
      </c>
      <c r="B107" s="43"/>
      <c r="C107" s="44"/>
      <c r="D107" s="8"/>
      <c r="E107" s="8"/>
      <c r="F107" s="41" t="e">
        <f t="shared" si="1"/>
        <v>#DIV/0!</v>
      </c>
      <c r="G107" s="137">
        <f t="shared" si="4"/>
        <v>0</v>
      </c>
    </row>
    <row r="108" spans="1:7" s="9" customFormat="1" ht="12.75">
      <c r="A108" s="42" t="s">
        <v>171</v>
      </c>
      <c r="B108" s="43"/>
      <c r="C108" s="44"/>
      <c r="D108" s="8"/>
      <c r="E108" s="8"/>
      <c r="F108" s="41" t="e">
        <f t="shared" si="1"/>
        <v>#DIV/0!</v>
      </c>
      <c r="G108" s="137">
        <f t="shared" si="4"/>
        <v>0</v>
      </c>
    </row>
    <row r="109" spans="1:7" s="9" customFormat="1" ht="12.75">
      <c r="A109" s="42" t="s">
        <v>197</v>
      </c>
      <c r="B109" s="43"/>
      <c r="C109" s="44"/>
      <c r="D109" s="8"/>
      <c r="E109" s="8"/>
      <c r="F109" s="41" t="e">
        <f t="shared" si="1"/>
        <v>#DIV/0!</v>
      </c>
      <c r="G109" s="137">
        <f t="shared" si="4"/>
        <v>0</v>
      </c>
    </row>
    <row r="110" spans="1:7" s="9" customFormat="1" ht="12.75">
      <c r="A110" s="42" t="s">
        <v>565</v>
      </c>
      <c r="B110" s="43"/>
      <c r="C110" s="44"/>
      <c r="D110" s="8"/>
      <c r="E110" s="8"/>
      <c r="F110" s="41" t="e">
        <f t="shared" si="1"/>
        <v>#DIV/0!</v>
      </c>
      <c r="G110" s="137">
        <f t="shared" si="4"/>
        <v>0</v>
      </c>
    </row>
    <row r="111" spans="1:7" s="9" customFormat="1" ht="12.75">
      <c r="A111" s="42" t="s">
        <v>376</v>
      </c>
      <c r="B111" s="43"/>
      <c r="C111" s="44"/>
      <c r="D111" s="8">
        <v>53000</v>
      </c>
      <c r="E111" s="8">
        <v>53000</v>
      </c>
      <c r="F111" s="41">
        <f t="shared" si="1"/>
        <v>100</v>
      </c>
      <c r="G111" s="137">
        <f t="shared" si="4"/>
        <v>0</v>
      </c>
    </row>
    <row r="112" spans="1:7" s="9" customFormat="1" ht="25.5">
      <c r="A112" s="42" t="s">
        <v>566</v>
      </c>
      <c r="B112" s="43"/>
      <c r="C112" s="44"/>
      <c r="D112" s="8"/>
      <c r="E112" s="8"/>
      <c r="F112" s="41" t="e">
        <f t="shared" si="1"/>
        <v>#DIV/0!</v>
      </c>
      <c r="G112" s="137">
        <f t="shared" si="4"/>
        <v>0</v>
      </c>
    </row>
    <row r="113" spans="1:7" s="9" customFormat="1" ht="12.75">
      <c r="A113" s="42"/>
      <c r="B113" s="43"/>
      <c r="C113" s="44"/>
      <c r="D113" s="8"/>
      <c r="E113" s="8"/>
      <c r="F113" s="41" t="e">
        <f t="shared" si="1"/>
        <v>#DIV/0!</v>
      </c>
      <c r="G113" s="137">
        <f t="shared" si="4"/>
        <v>0</v>
      </c>
    </row>
    <row r="114" spans="1:7" s="9" customFormat="1" ht="12.75">
      <c r="A114" s="42" t="s">
        <v>141</v>
      </c>
      <c r="B114" s="43" t="s">
        <v>142</v>
      </c>
      <c r="C114" s="44"/>
      <c r="D114" s="5">
        <v>68900</v>
      </c>
      <c r="E114" s="5">
        <v>68900</v>
      </c>
      <c r="F114" s="41">
        <f t="shared" si="1"/>
        <v>100</v>
      </c>
      <c r="G114" s="137">
        <f t="shared" si="4"/>
        <v>0</v>
      </c>
    </row>
    <row r="115" spans="1:7" s="9" customFormat="1" ht="12.75">
      <c r="A115" s="42" t="s">
        <v>186</v>
      </c>
      <c r="B115" s="43"/>
      <c r="C115" s="44"/>
      <c r="D115" s="33">
        <f>D116+D121+D122+D125</f>
        <v>0</v>
      </c>
      <c r="E115" s="33">
        <f>E116+E121+E122+E125</f>
        <v>0</v>
      </c>
      <c r="F115" s="41" t="e">
        <f t="shared" si="1"/>
        <v>#DIV/0!</v>
      </c>
      <c r="G115" s="137">
        <f t="shared" si="4"/>
        <v>0</v>
      </c>
    </row>
    <row r="116" spans="1:7" s="9" customFormat="1" ht="12.75">
      <c r="A116" s="42" t="s">
        <v>116</v>
      </c>
      <c r="B116" s="43" t="s">
        <v>146</v>
      </c>
      <c r="C116" s="44"/>
      <c r="D116" s="33">
        <f>SUM(D117:D120)</f>
        <v>0</v>
      </c>
      <c r="E116" s="33">
        <f>SUM(E117:E120)</f>
        <v>0</v>
      </c>
      <c r="F116" s="41" t="e">
        <f t="shared" si="1"/>
        <v>#DIV/0!</v>
      </c>
      <c r="G116" s="137">
        <f t="shared" si="4"/>
        <v>0</v>
      </c>
    </row>
    <row r="117" spans="1:7" s="9" customFormat="1" ht="12.75">
      <c r="A117" s="42" t="s">
        <v>157</v>
      </c>
      <c r="B117" s="43"/>
      <c r="C117" s="44"/>
      <c r="D117" s="5"/>
      <c r="E117" s="5"/>
      <c r="F117" s="41" t="e">
        <f t="shared" si="1"/>
        <v>#DIV/0!</v>
      </c>
      <c r="G117" s="137">
        <f t="shared" si="4"/>
        <v>0</v>
      </c>
    </row>
    <row r="118" spans="1:7" s="9" customFormat="1" ht="12.75">
      <c r="A118" s="42" t="s">
        <v>410</v>
      </c>
      <c r="B118" s="43"/>
      <c r="C118" s="44"/>
      <c r="D118" s="5"/>
      <c r="E118" s="5"/>
      <c r="F118" s="41" t="e">
        <f aca="true" t="shared" si="5" ref="F118:F183">E118/D118*100</f>
        <v>#DIV/0!</v>
      </c>
      <c r="G118" s="137">
        <f t="shared" si="4"/>
        <v>0</v>
      </c>
    </row>
    <row r="119" spans="1:7" s="9" customFormat="1" ht="12.75">
      <c r="A119" s="42" t="s">
        <v>377</v>
      </c>
      <c r="B119" s="43"/>
      <c r="C119" s="44"/>
      <c r="D119" s="8"/>
      <c r="E119" s="8"/>
      <c r="F119" s="41" t="e">
        <f t="shared" si="5"/>
        <v>#DIV/0!</v>
      </c>
      <c r="G119" s="137">
        <f t="shared" si="4"/>
        <v>0</v>
      </c>
    </row>
    <row r="120" spans="1:7" s="9" customFormat="1" ht="12.75">
      <c r="A120" s="42"/>
      <c r="B120" s="43"/>
      <c r="C120" s="44"/>
      <c r="D120" s="8"/>
      <c r="E120" s="8"/>
      <c r="F120" s="41" t="e">
        <f t="shared" si="5"/>
        <v>#DIV/0!</v>
      </c>
      <c r="G120" s="137">
        <f t="shared" si="4"/>
        <v>0</v>
      </c>
    </row>
    <row r="121" spans="1:7" s="9" customFormat="1" ht="12.75">
      <c r="A121" s="42" t="s">
        <v>173</v>
      </c>
      <c r="B121" s="43" t="s">
        <v>172</v>
      </c>
      <c r="C121" s="44"/>
      <c r="D121" s="5"/>
      <c r="E121" s="5"/>
      <c r="F121" s="41" t="e">
        <f t="shared" si="5"/>
        <v>#DIV/0!</v>
      </c>
      <c r="G121" s="137">
        <f t="shared" si="4"/>
        <v>0</v>
      </c>
    </row>
    <row r="122" spans="1:7" s="9" customFormat="1" ht="12.75">
      <c r="A122" s="42" t="s">
        <v>414</v>
      </c>
      <c r="B122" s="43" t="s">
        <v>411</v>
      </c>
      <c r="C122" s="44"/>
      <c r="D122" s="33">
        <f>D123+D124</f>
        <v>0</v>
      </c>
      <c r="E122" s="33">
        <f>E123+E124</f>
        <v>0</v>
      </c>
      <c r="F122" s="41" t="e">
        <f t="shared" si="5"/>
        <v>#DIV/0!</v>
      </c>
      <c r="G122" s="137">
        <f t="shared" si="4"/>
        <v>0</v>
      </c>
    </row>
    <row r="123" spans="1:7" s="9" customFormat="1" ht="12.75">
      <c r="A123" s="42" t="s">
        <v>446</v>
      </c>
      <c r="B123" s="43"/>
      <c r="C123" s="44"/>
      <c r="D123" s="5"/>
      <c r="E123" s="5"/>
      <c r="F123" s="41" t="e">
        <f t="shared" si="5"/>
        <v>#DIV/0!</v>
      </c>
      <c r="G123" s="137">
        <f t="shared" si="4"/>
        <v>0</v>
      </c>
    </row>
    <row r="124" spans="1:7" s="9" customFormat="1" ht="12.75">
      <c r="A124" s="42" t="s">
        <v>447</v>
      </c>
      <c r="B124" s="43"/>
      <c r="C124" s="44"/>
      <c r="D124" s="5"/>
      <c r="E124" s="5"/>
      <c r="F124" s="41" t="e">
        <f t="shared" si="5"/>
        <v>#DIV/0!</v>
      </c>
      <c r="G124" s="137">
        <f t="shared" si="4"/>
        <v>0</v>
      </c>
    </row>
    <row r="125" spans="1:7" s="9" customFormat="1" ht="12.75">
      <c r="A125" s="42" t="s">
        <v>413</v>
      </c>
      <c r="B125" s="43" t="s">
        <v>412</v>
      </c>
      <c r="C125" s="44"/>
      <c r="D125" s="5"/>
      <c r="E125" s="5"/>
      <c r="F125" s="41" t="e">
        <f t="shared" si="5"/>
        <v>#DIV/0!</v>
      </c>
      <c r="G125" s="137">
        <f t="shared" si="4"/>
        <v>0</v>
      </c>
    </row>
    <row r="126" spans="1:7" ht="12.75">
      <c r="A126" s="45" t="s">
        <v>150</v>
      </c>
      <c r="B126" s="46" t="s">
        <v>147</v>
      </c>
      <c r="C126" s="47"/>
      <c r="D126" s="112"/>
      <c r="E126" s="112"/>
      <c r="F126" s="39" t="e">
        <f t="shared" si="5"/>
        <v>#DIV/0!</v>
      </c>
      <c r="G126" s="137">
        <f t="shared" si="4"/>
        <v>0</v>
      </c>
    </row>
    <row r="127" spans="1:7" ht="18.75">
      <c r="A127" s="48" t="s">
        <v>117</v>
      </c>
      <c r="B127" s="49" t="s">
        <v>118</v>
      </c>
      <c r="C127" s="50"/>
      <c r="D127" s="51">
        <f>SUM(D7+D89)</f>
        <v>5808536</v>
      </c>
      <c r="E127" s="51">
        <f>SUM(E7+E89)</f>
        <v>5861422.07</v>
      </c>
      <c r="F127" s="52">
        <f t="shared" si="5"/>
        <v>100.91048880475218</v>
      </c>
      <c r="G127" s="137">
        <f t="shared" si="4"/>
        <v>-52886.0700000003</v>
      </c>
    </row>
    <row r="128" spans="1:7" ht="12.75">
      <c r="A128" s="53"/>
      <c r="B128" s="54"/>
      <c r="C128" s="30"/>
      <c r="D128" s="5"/>
      <c r="E128" s="5"/>
      <c r="F128" s="41" t="e">
        <f t="shared" si="5"/>
        <v>#DIV/0!</v>
      </c>
      <c r="G128" s="137">
        <f t="shared" si="4"/>
        <v>0</v>
      </c>
    </row>
    <row r="129" spans="1:7" ht="12.75">
      <c r="A129" s="53"/>
      <c r="B129" s="40"/>
      <c r="C129" s="30"/>
      <c r="D129" s="5"/>
      <c r="E129" s="5"/>
      <c r="F129" s="41" t="e">
        <f t="shared" si="5"/>
        <v>#DIV/0!</v>
      </c>
      <c r="G129" s="137">
        <f t="shared" si="4"/>
        <v>0</v>
      </c>
    </row>
    <row r="130" spans="1:7" ht="12.75">
      <c r="A130" s="53" t="s">
        <v>119</v>
      </c>
      <c r="B130" s="40" t="s">
        <v>120</v>
      </c>
      <c r="C130" s="30"/>
      <c r="D130" s="5"/>
      <c r="E130" s="5"/>
      <c r="F130" s="41" t="e">
        <f t="shared" si="5"/>
        <v>#DIV/0!</v>
      </c>
      <c r="G130" s="137">
        <f t="shared" si="4"/>
        <v>0</v>
      </c>
    </row>
    <row r="131" spans="1:7" s="9" customFormat="1" ht="12.75">
      <c r="A131" s="55" t="s">
        <v>123</v>
      </c>
      <c r="B131" s="43"/>
      <c r="C131" s="44"/>
      <c r="D131" s="33">
        <f>SUM(D127:D130)</f>
        <v>5808536</v>
      </c>
      <c r="E131" s="33">
        <f>SUM(E127:E130)</f>
        <v>5861422.07</v>
      </c>
      <c r="F131" s="41">
        <f t="shared" si="5"/>
        <v>100.91048880475218</v>
      </c>
      <c r="G131" s="137">
        <f t="shared" si="4"/>
        <v>-52886.0700000003</v>
      </c>
    </row>
    <row r="132" spans="1:7" ht="15">
      <c r="A132" s="56" t="s">
        <v>121</v>
      </c>
      <c r="B132" s="57"/>
      <c r="C132" s="30"/>
      <c r="D132" s="33">
        <f>E132</f>
        <v>437030.37</v>
      </c>
      <c r="E132" s="5">
        <v>437030.37</v>
      </c>
      <c r="F132" s="41">
        <f t="shared" si="5"/>
        <v>100</v>
      </c>
      <c r="G132" s="137">
        <f t="shared" si="4"/>
        <v>0</v>
      </c>
    </row>
    <row r="133" spans="1:7" ht="15.75">
      <c r="A133" s="58" t="s">
        <v>63</v>
      </c>
      <c r="B133" s="29"/>
      <c r="C133" s="30"/>
      <c r="D133" s="59"/>
      <c r="E133" s="59"/>
      <c r="F133" s="41"/>
      <c r="G133" s="137">
        <f t="shared" si="4"/>
        <v>0</v>
      </c>
    </row>
    <row r="134" spans="1:7" ht="31.5" customHeight="1">
      <c r="A134" s="60" t="s">
        <v>129</v>
      </c>
      <c r="B134" s="61"/>
      <c r="C134" s="62"/>
      <c r="D134" s="63">
        <f>SUM(D135,D154)+D157</f>
        <v>2485983.79</v>
      </c>
      <c r="E134" s="63">
        <f>SUM(E135,E154)+E157</f>
        <v>2485983.79</v>
      </c>
      <c r="F134" s="64">
        <f t="shared" si="5"/>
        <v>100</v>
      </c>
      <c r="G134" s="137">
        <f t="shared" si="4"/>
        <v>0</v>
      </c>
    </row>
    <row r="135" spans="1:7" ht="15">
      <c r="A135" s="65" t="s">
        <v>65</v>
      </c>
      <c r="B135" s="66">
        <v>200</v>
      </c>
      <c r="C135" s="30"/>
      <c r="D135" s="33">
        <f>SUM(D136,D140,D151,D153)+D147+D149</f>
        <v>2327706.95</v>
      </c>
      <c r="E135" s="33">
        <f>SUM(E136,E140,E151,E153)+E147+E149</f>
        <v>2327706.95</v>
      </c>
      <c r="F135" s="41">
        <f t="shared" si="5"/>
        <v>100</v>
      </c>
      <c r="G135" s="137">
        <f t="shared" si="4"/>
        <v>0</v>
      </c>
    </row>
    <row r="136" spans="1:7" ht="15">
      <c r="A136" s="65" t="s">
        <v>66</v>
      </c>
      <c r="B136" s="66">
        <v>210</v>
      </c>
      <c r="C136" s="30"/>
      <c r="D136" s="33">
        <f>SUM(D137:D139)</f>
        <v>1841956.55</v>
      </c>
      <c r="E136" s="33">
        <f>SUM(E137:E139)</f>
        <v>1841956.55</v>
      </c>
      <c r="F136" s="41">
        <f t="shared" si="5"/>
        <v>100</v>
      </c>
      <c r="G136" s="137">
        <f t="shared" si="4"/>
        <v>0</v>
      </c>
    </row>
    <row r="137" spans="1:7" ht="15">
      <c r="A137" s="65" t="s">
        <v>67</v>
      </c>
      <c r="B137" s="66">
        <v>211</v>
      </c>
      <c r="C137" s="30"/>
      <c r="D137" s="33">
        <f aca="true" t="shared" si="6" ref="D137:E139">SUM(D162,D237)</f>
        <v>1422814.49</v>
      </c>
      <c r="E137" s="33">
        <f t="shared" si="6"/>
        <v>1422814.49</v>
      </c>
      <c r="F137" s="41">
        <f t="shared" si="5"/>
        <v>100</v>
      </c>
      <c r="G137" s="137">
        <f t="shared" si="4"/>
        <v>0</v>
      </c>
    </row>
    <row r="138" spans="1:7" ht="15">
      <c r="A138" s="65" t="s">
        <v>68</v>
      </c>
      <c r="B138" s="66">
        <v>212</v>
      </c>
      <c r="C138" s="30"/>
      <c r="D138" s="33">
        <f t="shared" si="6"/>
        <v>0</v>
      </c>
      <c r="E138" s="33">
        <f t="shared" si="6"/>
        <v>0</v>
      </c>
      <c r="F138" s="41" t="e">
        <f t="shared" si="5"/>
        <v>#DIV/0!</v>
      </c>
      <c r="G138" s="137">
        <f t="shared" si="4"/>
        <v>0</v>
      </c>
    </row>
    <row r="139" spans="1:7" ht="15">
      <c r="A139" s="65" t="s">
        <v>69</v>
      </c>
      <c r="B139" s="66">
        <v>213</v>
      </c>
      <c r="C139" s="30"/>
      <c r="D139" s="33">
        <f t="shared" si="6"/>
        <v>419142.06000000006</v>
      </c>
      <c r="E139" s="33">
        <f t="shared" si="6"/>
        <v>419142.06000000006</v>
      </c>
      <c r="F139" s="41">
        <f t="shared" si="5"/>
        <v>100</v>
      </c>
      <c r="G139" s="137">
        <f t="shared" si="4"/>
        <v>0</v>
      </c>
    </row>
    <row r="140" spans="1:7" ht="15">
      <c r="A140" s="65" t="s">
        <v>70</v>
      </c>
      <c r="B140" s="66">
        <v>220</v>
      </c>
      <c r="C140" s="30"/>
      <c r="D140" s="33">
        <f>SUM(D141:D146)</f>
        <v>482599.9</v>
      </c>
      <c r="E140" s="33">
        <f>SUM(E141:E146)</f>
        <v>482599.9</v>
      </c>
      <c r="F140" s="41">
        <f t="shared" si="5"/>
        <v>100</v>
      </c>
      <c r="G140" s="137">
        <f t="shared" si="4"/>
        <v>0</v>
      </c>
    </row>
    <row r="141" spans="1:7" ht="15">
      <c r="A141" s="65" t="s">
        <v>71</v>
      </c>
      <c r="B141" s="66">
        <v>221</v>
      </c>
      <c r="C141" s="30"/>
      <c r="D141" s="33">
        <f aca="true" t="shared" si="7" ref="D141:E146">SUM(D166,D241)</f>
        <v>77320.07</v>
      </c>
      <c r="E141" s="33">
        <f t="shared" si="7"/>
        <v>77320.07</v>
      </c>
      <c r="F141" s="41">
        <f t="shared" si="5"/>
        <v>100</v>
      </c>
      <c r="G141" s="137">
        <f t="shared" si="4"/>
        <v>0</v>
      </c>
    </row>
    <row r="142" spans="1:7" ht="15">
      <c r="A142" s="65" t="s">
        <v>72</v>
      </c>
      <c r="B142" s="66">
        <v>222</v>
      </c>
      <c r="C142" s="30"/>
      <c r="D142" s="33">
        <f t="shared" si="7"/>
        <v>14617.77</v>
      </c>
      <c r="E142" s="33">
        <f t="shared" si="7"/>
        <v>14617.77</v>
      </c>
      <c r="F142" s="41">
        <f t="shared" si="5"/>
        <v>100</v>
      </c>
      <c r="G142" s="137">
        <f t="shared" si="4"/>
        <v>0</v>
      </c>
    </row>
    <row r="143" spans="1:7" ht="15">
      <c r="A143" s="65" t="s">
        <v>73</v>
      </c>
      <c r="B143" s="66">
        <v>223</v>
      </c>
      <c r="C143" s="30"/>
      <c r="D143" s="33">
        <f t="shared" si="7"/>
        <v>95708.93</v>
      </c>
      <c r="E143" s="33">
        <f t="shared" si="7"/>
        <v>95708.93</v>
      </c>
      <c r="F143" s="41">
        <f t="shared" si="5"/>
        <v>100</v>
      </c>
      <c r="G143" s="137">
        <f t="shared" si="4"/>
        <v>0</v>
      </c>
    </row>
    <row r="144" spans="1:7" ht="15">
      <c r="A144" s="65" t="s">
        <v>74</v>
      </c>
      <c r="B144" s="66">
        <v>224</v>
      </c>
      <c r="C144" s="30"/>
      <c r="D144" s="33">
        <f t="shared" si="7"/>
        <v>0</v>
      </c>
      <c r="E144" s="33">
        <f t="shared" si="7"/>
        <v>0</v>
      </c>
      <c r="F144" s="41" t="e">
        <f t="shared" si="5"/>
        <v>#DIV/0!</v>
      </c>
      <c r="G144" s="137">
        <f t="shared" si="4"/>
        <v>0</v>
      </c>
    </row>
    <row r="145" spans="1:7" ht="15">
      <c r="A145" s="65" t="s">
        <v>75</v>
      </c>
      <c r="B145" s="66">
        <v>225</v>
      </c>
      <c r="C145" s="30"/>
      <c r="D145" s="33">
        <f t="shared" si="7"/>
        <v>111255</v>
      </c>
      <c r="E145" s="33">
        <f t="shared" si="7"/>
        <v>111255</v>
      </c>
      <c r="F145" s="41">
        <f t="shared" si="5"/>
        <v>100</v>
      </c>
      <c r="G145" s="137">
        <f t="shared" si="4"/>
        <v>0</v>
      </c>
    </row>
    <row r="146" spans="1:7" ht="15">
      <c r="A146" s="65" t="s">
        <v>76</v>
      </c>
      <c r="B146" s="66">
        <v>226</v>
      </c>
      <c r="C146" s="30"/>
      <c r="D146" s="33">
        <f t="shared" si="7"/>
        <v>183698.13</v>
      </c>
      <c r="E146" s="33">
        <f t="shared" si="7"/>
        <v>183698.13</v>
      </c>
      <c r="F146" s="41">
        <f t="shared" si="5"/>
        <v>100</v>
      </c>
      <c r="G146" s="137">
        <f t="shared" si="4"/>
        <v>0</v>
      </c>
    </row>
    <row r="147" spans="1:7" ht="25.5">
      <c r="A147" s="65" t="s">
        <v>85</v>
      </c>
      <c r="B147" s="66">
        <v>240</v>
      </c>
      <c r="C147" s="79"/>
      <c r="D147" s="15">
        <f>D148</f>
        <v>0</v>
      </c>
      <c r="E147" s="15">
        <f>E148</f>
        <v>0</v>
      </c>
      <c r="F147" s="41" t="e">
        <f t="shared" si="5"/>
        <v>#DIV/0!</v>
      </c>
      <c r="G147" s="137">
        <f t="shared" si="4"/>
        <v>0</v>
      </c>
    </row>
    <row r="148" spans="1:7" ht="38.25">
      <c r="A148" s="65" t="s">
        <v>174</v>
      </c>
      <c r="B148" s="66">
        <v>242</v>
      </c>
      <c r="C148" s="79"/>
      <c r="D148" s="15">
        <f>D248</f>
        <v>0</v>
      </c>
      <c r="E148" s="15">
        <f>E248</f>
        <v>0</v>
      </c>
      <c r="F148" s="41" t="e">
        <f t="shared" si="5"/>
        <v>#DIV/0!</v>
      </c>
      <c r="G148" s="137">
        <f t="shared" si="4"/>
        <v>0</v>
      </c>
    </row>
    <row r="149" spans="1:7" ht="25.5">
      <c r="A149" s="82" t="s">
        <v>89</v>
      </c>
      <c r="B149" s="83">
        <v>250</v>
      </c>
      <c r="C149" s="79"/>
      <c r="D149" s="15">
        <f>D150</f>
        <v>0</v>
      </c>
      <c r="E149" s="15">
        <f>E150</f>
        <v>0</v>
      </c>
      <c r="F149" s="41" t="e">
        <f t="shared" si="5"/>
        <v>#DIV/0!</v>
      </c>
      <c r="G149" s="137">
        <f t="shared" si="4"/>
        <v>0</v>
      </c>
    </row>
    <row r="150" spans="1:7" ht="25.5">
      <c r="A150" s="82" t="s">
        <v>90</v>
      </c>
      <c r="B150" s="83">
        <v>251</v>
      </c>
      <c r="C150" s="79"/>
      <c r="D150" s="15">
        <f>D250</f>
        <v>0</v>
      </c>
      <c r="E150" s="15">
        <f>E250</f>
        <v>0</v>
      </c>
      <c r="F150" s="41" t="e">
        <f t="shared" si="5"/>
        <v>#DIV/0!</v>
      </c>
      <c r="G150" s="137">
        <f t="shared" si="4"/>
        <v>0</v>
      </c>
    </row>
    <row r="151" spans="1:7" ht="15">
      <c r="A151" s="65" t="s">
        <v>83</v>
      </c>
      <c r="B151" s="66">
        <v>260</v>
      </c>
      <c r="C151" s="30"/>
      <c r="D151" s="33">
        <f>D152</f>
        <v>0</v>
      </c>
      <c r="E151" s="33">
        <f>E152</f>
        <v>0</v>
      </c>
      <c r="F151" s="41" t="e">
        <f t="shared" si="5"/>
        <v>#DIV/0!</v>
      </c>
      <c r="G151" s="137">
        <f t="shared" si="4"/>
        <v>0</v>
      </c>
    </row>
    <row r="152" spans="1:7" ht="15">
      <c r="A152" s="65" t="s">
        <v>84</v>
      </c>
      <c r="B152" s="66">
        <v>262</v>
      </c>
      <c r="C152" s="30"/>
      <c r="D152" s="33">
        <f>SUM(D173,D252)</f>
        <v>0</v>
      </c>
      <c r="E152" s="33">
        <f>SUM(E173,E252)</f>
        <v>0</v>
      </c>
      <c r="F152" s="41" t="e">
        <f t="shared" si="5"/>
        <v>#DIV/0!</v>
      </c>
      <c r="G152" s="137">
        <f t="shared" si="4"/>
        <v>0</v>
      </c>
    </row>
    <row r="153" spans="1:7" ht="15">
      <c r="A153" s="65" t="s">
        <v>77</v>
      </c>
      <c r="B153" s="66">
        <v>290</v>
      </c>
      <c r="C153" s="30"/>
      <c r="D153" s="33">
        <f>SUM(D174,D253)+D221+D233</f>
        <v>3150.5</v>
      </c>
      <c r="E153" s="33">
        <f>SUM(E174,E253)+E221+E233</f>
        <v>3150.5</v>
      </c>
      <c r="F153" s="41">
        <f t="shared" si="5"/>
        <v>100</v>
      </c>
      <c r="G153" s="137">
        <f t="shared" si="4"/>
        <v>0</v>
      </c>
    </row>
    <row r="154" spans="1:7" ht="15">
      <c r="A154" s="65" t="s">
        <v>78</v>
      </c>
      <c r="B154" s="66">
        <v>300</v>
      </c>
      <c r="C154" s="30"/>
      <c r="D154" s="33">
        <f>SUM(D155:D156)</f>
        <v>158276.84</v>
      </c>
      <c r="E154" s="33">
        <f>SUM(E155:E156)</f>
        <v>158276.84</v>
      </c>
      <c r="F154" s="41">
        <f t="shared" si="5"/>
        <v>100</v>
      </c>
      <c r="G154" s="137">
        <f t="shared" si="4"/>
        <v>0</v>
      </c>
    </row>
    <row r="155" spans="1:7" ht="15">
      <c r="A155" s="65" t="s">
        <v>79</v>
      </c>
      <c r="B155" s="66">
        <v>310</v>
      </c>
      <c r="C155" s="30"/>
      <c r="D155" s="33">
        <f>SUM(D176,D255)</f>
        <v>6669</v>
      </c>
      <c r="E155" s="33">
        <f>SUM(E176,E255)</f>
        <v>6669</v>
      </c>
      <c r="F155" s="41">
        <f t="shared" si="5"/>
        <v>100</v>
      </c>
      <c r="G155" s="137">
        <f t="shared" si="4"/>
        <v>0</v>
      </c>
    </row>
    <row r="156" spans="1:7" ht="15">
      <c r="A156" s="65" t="s">
        <v>80</v>
      </c>
      <c r="B156" s="66">
        <v>340</v>
      </c>
      <c r="C156" s="30"/>
      <c r="D156" s="33">
        <f>SUM(D177,D256)</f>
        <v>151607.84</v>
      </c>
      <c r="E156" s="33">
        <f>SUM(E177,E256)</f>
        <v>151607.84</v>
      </c>
      <c r="F156" s="41">
        <f t="shared" si="5"/>
        <v>100</v>
      </c>
      <c r="G156" s="137">
        <f t="shared" si="4"/>
        <v>0</v>
      </c>
    </row>
    <row r="157" spans="1:7" ht="15">
      <c r="A157" s="65" t="s">
        <v>151</v>
      </c>
      <c r="B157" s="66">
        <v>500</v>
      </c>
      <c r="C157" s="30"/>
      <c r="D157" s="33">
        <f>D158</f>
        <v>0</v>
      </c>
      <c r="E157" s="33">
        <f>E158</f>
        <v>0</v>
      </c>
      <c r="F157" s="41" t="e">
        <f t="shared" si="5"/>
        <v>#DIV/0!</v>
      </c>
      <c r="G157" s="137">
        <f t="shared" si="4"/>
        <v>0</v>
      </c>
    </row>
    <row r="158" spans="1:7" ht="25.5">
      <c r="A158" s="65" t="s">
        <v>152</v>
      </c>
      <c r="B158" s="66">
        <v>530</v>
      </c>
      <c r="C158" s="30"/>
      <c r="D158" s="33">
        <f>D258</f>
        <v>0</v>
      </c>
      <c r="E158" s="33">
        <f>E258</f>
        <v>0</v>
      </c>
      <c r="F158" s="41" t="e">
        <f t="shared" si="5"/>
        <v>#DIV/0!</v>
      </c>
      <c r="G158" s="137">
        <f t="shared" si="4"/>
        <v>0</v>
      </c>
    </row>
    <row r="159" spans="1:7" ht="15">
      <c r="A159" s="68" t="s">
        <v>370</v>
      </c>
      <c r="B159" s="69"/>
      <c r="C159" s="70"/>
      <c r="D159" s="71">
        <f>SUM(D160,D175)</f>
        <v>1539406.3900000004</v>
      </c>
      <c r="E159" s="71">
        <f>SUM(E160,E175)</f>
        <v>1539406.3900000004</v>
      </c>
      <c r="F159" s="39">
        <f t="shared" si="5"/>
        <v>100</v>
      </c>
      <c r="G159" s="137">
        <f t="shared" si="4"/>
        <v>0</v>
      </c>
    </row>
    <row r="160" spans="1:7" ht="15">
      <c r="A160" s="65" t="s">
        <v>65</v>
      </c>
      <c r="B160" s="66">
        <v>200</v>
      </c>
      <c r="C160" s="72"/>
      <c r="D160" s="73">
        <f>SUM(D161,D165,D172,D174)</f>
        <v>1389301.5500000003</v>
      </c>
      <c r="E160" s="73">
        <f>SUM(E161,E165,E172,E174)</f>
        <v>1389301.5500000003</v>
      </c>
      <c r="F160" s="41">
        <f t="shared" si="5"/>
        <v>100</v>
      </c>
      <c r="G160" s="137">
        <f t="shared" si="4"/>
        <v>0</v>
      </c>
    </row>
    <row r="161" spans="1:7" ht="15">
      <c r="A161" s="65" t="s">
        <v>66</v>
      </c>
      <c r="B161" s="66">
        <v>210</v>
      </c>
      <c r="C161" s="72"/>
      <c r="D161" s="73">
        <f>SUM(D162:D164)</f>
        <v>1115253.1400000001</v>
      </c>
      <c r="E161" s="73">
        <f>SUM(E162:E164)</f>
        <v>1115253.1400000001</v>
      </c>
      <c r="F161" s="41">
        <f t="shared" si="5"/>
        <v>100</v>
      </c>
      <c r="G161" s="137">
        <f t="shared" si="4"/>
        <v>0</v>
      </c>
    </row>
    <row r="162" spans="1:7" ht="15">
      <c r="A162" s="65" t="s">
        <v>67</v>
      </c>
      <c r="B162" s="66">
        <v>211</v>
      </c>
      <c r="C162" s="72"/>
      <c r="D162" s="73">
        <f aca="true" t="shared" si="8" ref="D162:E164">D181+D214</f>
        <v>863450.74</v>
      </c>
      <c r="E162" s="73">
        <f t="shared" si="8"/>
        <v>863450.74</v>
      </c>
      <c r="F162" s="41">
        <f t="shared" si="5"/>
        <v>100</v>
      </c>
      <c r="G162" s="137">
        <f t="shared" si="4"/>
        <v>0</v>
      </c>
    </row>
    <row r="163" spans="1:7" ht="15">
      <c r="A163" s="65" t="s">
        <v>68</v>
      </c>
      <c r="B163" s="66">
        <v>212</v>
      </c>
      <c r="C163" s="72"/>
      <c r="D163" s="73">
        <f t="shared" si="8"/>
        <v>0</v>
      </c>
      <c r="E163" s="73">
        <f t="shared" si="8"/>
        <v>0</v>
      </c>
      <c r="F163" s="41" t="e">
        <f t="shared" si="5"/>
        <v>#DIV/0!</v>
      </c>
      <c r="G163" s="137">
        <f t="shared" si="4"/>
        <v>0</v>
      </c>
    </row>
    <row r="164" spans="1:7" ht="15">
      <c r="A164" s="65" t="s">
        <v>69</v>
      </c>
      <c r="B164" s="66">
        <v>213</v>
      </c>
      <c r="C164" s="72"/>
      <c r="D164" s="73">
        <f t="shared" si="8"/>
        <v>251802.40000000002</v>
      </c>
      <c r="E164" s="73">
        <f t="shared" si="8"/>
        <v>251802.40000000002</v>
      </c>
      <c r="F164" s="41">
        <f t="shared" si="5"/>
        <v>100</v>
      </c>
      <c r="G164" s="137">
        <f aca="true" t="shared" si="9" ref="G164:G227">D164-E164</f>
        <v>0</v>
      </c>
    </row>
    <row r="165" spans="1:7" ht="15">
      <c r="A165" s="65" t="s">
        <v>70</v>
      </c>
      <c r="B165" s="66">
        <v>220</v>
      </c>
      <c r="C165" s="72"/>
      <c r="D165" s="73">
        <f>SUM(D166:D171)</f>
        <v>274048.41000000003</v>
      </c>
      <c r="E165" s="73">
        <f>SUM(E166:E171)</f>
        <v>274048.41000000003</v>
      </c>
      <c r="F165" s="41">
        <f t="shared" si="5"/>
        <v>100</v>
      </c>
      <c r="G165" s="137">
        <f t="shared" si="9"/>
        <v>0</v>
      </c>
    </row>
    <row r="166" spans="1:7" ht="15">
      <c r="A166" s="65" t="s">
        <v>71</v>
      </c>
      <c r="B166" s="66">
        <v>221</v>
      </c>
      <c r="C166" s="72"/>
      <c r="D166" s="73">
        <f>D185</f>
        <v>77320.07</v>
      </c>
      <c r="E166" s="73">
        <f>E185</f>
        <v>77320.07</v>
      </c>
      <c r="F166" s="41">
        <f t="shared" si="5"/>
        <v>100</v>
      </c>
      <c r="G166" s="137">
        <f t="shared" si="9"/>
        <v>0</v>
      </c>
    </row>
    <row r="167" spans="1:7" ht="15">
      <c r="A167" s="65" t="s">
        <v>72</v>
      </c>
      <c r="B167" s="66">
        <v>222</v>
      </c>
      <c r="C167" s="72"/>
      <c r="D167" s="73">
        <f aca="true" t="shared" si="10" ref="D167:E170">D188</f>
        <v>0</v>
      </c>
      <c r="E167" s="73">
        <f t="shared" si="10"/>
        <v>0</v>
      </c>
      <c r="F167" s="41" t="e">
        <f t="shared" si="5"/>
        <v>#DIV/0!</v>
      </c>
      <c r="G167" s="137">
        <f t="shared" si="9"/>
        <v>0</v>
      </c>
    </row>
    <row r="168" spans="1:7" ht="15">
      <c r="A168" s="65" t="s">
        <v>73</v>
      </c>
      <c r="B168" s="66">
        <v>223</v>
      </c>
      <c r="C168" s="72"/>
      <c r="D168" s="73">
        <f t="shared" si="10"/>
        <v>95708.93</v>
      </c>
      <c r="E168" s="73">
        <f t="shared" si="10"/>
        <v>95708.93</v>
      </c>
      <c r="F168" s="41">
        <f t="shared" si="5"/>
        <v>100</v>
      </c>
      <c r="G168" s="137">
        <f t="shared" si="9"/>
        <v>0</v>
      </c>
    </row>
    <row r="169" spans="1:7" ht="15">
      <c r="A169" s="65" t="s">
        <v>74</v>
      </c>
      <c r="B169" s="66">
        <v>224</v>
      </c>
      <c r="C169" s="72"/>
      <c r="D169" s="73">
        <f t="shared" si="10"/>
        <v>0</v>
      </c>
      <c r="E169" s="73">
        <f t="shared" si="10"/>
        <v>0</v>
      </c>
      <c r="F169" s="41" t="e">
        <f t="shared" si="5"/>
        <v>#DIV/0!</v>
      </c>
      <c r="G169" s="137">
        <f t="shared" si="9"/>
        <v>0</v>
      </c>
    </row>
    <row r="170" spans="1:7" ht="15">
      <c r="A170" s="65" t="s">
        <v>75</v>
      </c>
      <c r="B170" s="66">
        <v>225</v>
      </c>
      <c r="C170" s="72"/>
      <c r="D170" s="73">
        <f t="shared" si="10"/>
        <v>11755</v>
      </c>
      <c r="E170" s="73">
        <f t="shared" si="10"/>
        <v>11755</v>
      </c>
      <c r="F170" s="41">
        <f t="shared" si="5"/>
        <v>100</v>
      </c>
      <c r="G170" s="137">
        <f t="shared" si="9"/>
        <v>0</v>
      </c>
    </row>
    <row r="171" spans="1:7" ht="15">
      <c r="A171" s="65" t="s">
        <v>76</v>
      </c>
      <c r="B171" s="66">
        <v>226</v>
      </c>
      <c r="C171" s="72"/>
      <c r="D171" s="73">
        <f>D194</f>
        <v>89264.41</v>
      </c>
      <c r="E171" s="73">
        <f>E194</f>
        <v>89264.41</v>
      </c>
      <c r="F171" s="41">
        <f t="shared" si="5"/>
        <v>100</v>
      </c>
      <c r="G171" s="137">
        <f t="shared" si="9"/>
        <v>0</v>
      </c>
    </row>
    <row r="172" spans="1:7" ht="15">
      <c r="A172" s="65" t="s">
        <v>83</v>
      </c>
      <c r="B172" s="66">
        <v>260</v>
      </c>
      <c r="C172" s="72"/>
      <c r="D172" s="73">
        <f>D173</f>
        <v>0</v>
      </c>
      <c r="E172" s="73">
        <f>E173</f>
        <v>0</v>
      </c>
      <c r="F172" s="41" t="e">
        <f t="shared" si="5"/>
        <v>#DIV/0!</v>
      </c>
      <c r="G172" s="137">
        <f t="shared" si="9"/>
        <v>0</v>
      </c>
    </row>
    <row r="173" spans="1:7" ht="15">
      <c r="A173" s="65" t="s">
        <v>84</v>
      </c>
      <c r="B173" s="66">
        <v>262</v>
      </c>
      <c r="C173" s="72"/>
      <c r="D173" s="73">
        <f>D198+D218</f>
        <v>0</v>
      </c>
      <c r="E173" s="73">
        <f>E198+E218</f>
        <v>0</v>
      </c>
      <c r="F173" s="41" t="e">
        <f t="shared" si="5"/>
        <v>#DIV/0!</v>
      </c>
      <c r="G173" s="137">
        <f t="shared" si="9"/>
        <v>0</v>
      </c>
    </row>
    <row r="174" spans="1:7" ht="15">
      <c r="A174" s="65" t="s">
        <v>77</v>
      </c>
      <c r="B174" s="66">
        <v>290</v>
      </c>
      <c r="C174" s="72"/>
      <c r="D174" s="73">
        <f>D199</f>
        <v>0</v>
      </c>
      <c r="E174" s="73">
        <f>E199</f>
        <v>0</v>
      </c>
      <c r="F174" s="41" t="e">
        <f t="shared" si="5"/>
        <v>#DIV/0!</v>
      </c>
      <c r="G174" s="137">
        <f t="shared" si="9"/>
        <v>0</v>
      </c>
    </row>
    <row r="175" spans="1:7" ht="15">
      <c r="A175" s="65" t="s">
        <v>78</v>
      </c>
      <c r="B175" s="66">
        <v>300</v>
      </c>
      <c r="C175" s="72"/>
      <c r="D175" s="73">
        <f>SUM(D176:D177)</f>
        <v>150104.84</v>
      </c>
      <c r="E175" s="73">
        <f>SUM(E176:E177)</f>
        <v>150104.84</v>
      </c>
      <c r="F175" s="41">
        <f t="shared" si="5"/>
        <v>100</v>
      </c>
      <c r="G175" s="137">
        <f t="shared" si="9"/>
        <v>0</v>
      </c>
    </row>
    <row r="176" spans="1:7" ht="15">
      <c r="A176" s="65" t="s">
        <v>79</v>
      </c>
      <c r="B176" s="66">
        <v>310</v>
      </c>
      <c r="C176" s="72"/>
      <c r="D176" s="73">
        <f>D205</f>
        <v>6669</v>
      </c>
      <c r="E176" s="73">
        <f>E205</f>
        <v>6669</v>
      </c>
      <c r="F176" s="41">
        <f t="shared" si="5"/>
        <v>100</v>
      </c>
      <c r="G176" s="137">
        <f t="shared" si="9"/>
        <v>0</v>
      </c>
    </row>
    <row r="177" spans="1:7" ht="15">
      <c r="A177" s="65" t="s">
        <v>80</v>
      </c>
      <c r="B177" s="66">
        <v>340</v>
      </c>
      <c r="C177" s="72"/>
      <c r="D177" s="73">
        <f>D208</f>
        <v>143435.84</v>
      </c>
      <c r="E177" s="73">
        <f>E208</f>
        <v>143435.84</v>
      </c>
      <c r="F177" s="41">
        <f t="shared" si="5"/>
        <v>100</v>
      </c>
      <c r="G177" s="137">
        <f t="shared" si="9"/>
        <v>0</v>
      </c>
    </row>
    <row r="178" spans="1:7" ht="32.25" customHeight="1">
      <c r="A178" s="74" t="s">
        <v>189</v>
      </c>
      <c r="B178" s="75"/>
      <c r="C178" s="76"/>
      <c r="D178" s="17">
        <f>SUM(D179,D204)</f>
        <v>936786.83</v>
      </c>
      <c r="E178" s="17">
        <f>SUM(E179,E204)</f>
        <v>936786.83</v>
      </c>
      <c r="F178" s="77">
        <f t="shared" si="5"/>
        <v>100</v>
      </c>
      <c r="G178" s="137">
        <f t="shared" si="9"/>
        <v>0</v>
      </c>
    </row>
    <row r="179" spans="1:7" ht="15">
      <c r="A179" s="65" t="s">
        <v>65</v>
      </c>
      <c r="B179" s="66">
        <v>200</v>
      </c>
      <c r="C179" s="72"/>
      <c r="D179" s="15">
        <f>SUM(D180,D184,D197,D199)</f>
        <v>786681.99</v>
      </c>
      <c r="E179" s="15">
        <f>SUM(E180,E184,E197,E199)</f>
        <v>786681.99</v>
      </c>
      <c r="F179" s="41">
        <f t="shared" si="5"/>
        <v>100</v>
      </c>
      <c r="G179" s="137">
        <f t="shared" si="9"/>
        <v>0</v>
      </c>
    </row>
    <row r="180" spans="1:7" ht="15">
      <c r="A180" s="65" t="s">
        <v>66</v>
      </c>
      <c r="B180" s="66">
        <v>210</v>
      </c>
      <c r="C180" s="72"/>
      <c r="D180" s="15">
        <f>SUM(D181:D183)</f>
        <v>512633.57999999996</v>
      </c>
      <c r="E180" s="15">
        <f>SUM(E181:E183)</f>
        <v>512633.57999999996</v>
      </c>
      <c r="F180" s="41">
        <f t="shared" si="5"/>
        <v>100</v>
      </c>
      <c r="G180" s="137">
        <f t="shared" si="9"/>
        <v>0</v>
      </c>
    </row>
    <row r="181" spans="1:7" ht="15">
      <c r="A181" s="65" t="s">
        <v>67</v>
      </c>
      <c r="B181" s="66">
        <v>211</v>
      </c>
      <c r="C181" s="72"/>
      <c r="D181" s="6">
        <v>395744.66</v>
      </c>
      <c r="E181" s="6">
        <v>395744.66</v>
      </c>
      <c r="F181" s="41">
        <f t="shared" si="5"/>
        <v>100</v>
      </c>
      <c r="G181" s="137">
        <f t="shared" si="9"/>
        <v>0</v>
      </c>
    </row>
    <row r="182" spans="1:7" ht="15">
      <c r="A182" s="65" t="s">
        <v>68</v>
      </c>
      <c r="B182" s="66">
        <v>212</v>
      </c>
      <c r="C182" s="72"/>
      <c r="D182" s="6"/>
      <c r="E182" s="6"/>
      <c r="F182" s="41" t="e">
        <f t="shared" si="5"/>
        <v>#DIV/0!</v>
      </c>
      <c r="G182" s="137">
        <f t="shared" si="9"/>
        <v>0</v>
      </c>
    </row>
    <row r="183" spans="1:7" ht="15">
      <c r="A183" s="65" t="s">
        <v>69</v>
      </c>
      <c r="B183" s="66">
        <v>213</v>
      </c>
      <c r="C183" s="72"/>
      <c r="D183" s="6">
        <v>116888.92</v>
      </c>
      <c r="E183" s="6">
        <v>116888.92</v>
      </c>
      <c r="F183" s="41">
        <f t="shared" si="5"/>
        <v>100</v>
      </c>
      <c r="G183" s="137">
        <f t="shared" si="9"/>
        <v>0</v>
      </c>
    </row>
    <row r="184" spans="1:7" ht="15">
      <c r="A184" s="65" t="s">
        <v>70</v>
      </c>
      <c r="B184" s="66">
        <v>220</v>
      </c>
      <c r="C184" s="72"/>
      <c r="D184" s="15">
        <f>D185+D188+D189+D190+D191+D194</f>
        <v>274048.41000000003</v>
      </c>
      <c r="E184" s="15">
        <f>E185+E188+E189+E190+E191+E194</f>
        <v>274048.41000000003</v>
      </c>
      <c r="F184" s="41">
        <f aca="true" t="shared" si="11" ref="F184:F261">E184/D184*100</f>
        <v>100</v>
      </c>
      <c r="G184" s="137">
        <f t="shared" si="9"/>
        <v>0</v>
      </c>
    </row>
    <row r="185" spans="1:7" ht="15">
      <c r="A185" s="65" t="s">
        <v>71</v>
      </c>
      <c r="B185" s="66">
        <v>221</v>
      </c>
      <c r="C185" s="72"/>
      <c r="D185" s="15">
        <f>D186+D187</f>
        <v>77320.07</v>
      </c>
      <c r="E185" s="15">
        <f>E186+E187</f>
        <v>77320.07</v>
      </c>
      <c r="F185" s="41">
        <f t="shared" si="11"/>
        <v>100</v>
      </c>
      <c r="G185" s="137">
        <f t="shared" si="9"/>
        <v>0</v>
      </c>
    </row>
    <row r="186" spans="1:7" ht="15">
      <c r="A186" s="157" t="s">
        <v>436</v>
      </c>
      <c r="B186" s="66"/>
      <c r="C186" s="72"/>
      <c r="D186" s="6">
        <v>74442.61</v>
      </c>
      <c r="E186" s="6">
        <v>74442.61</v>
      </c>
      <c r="F186" s="41">
        <f t="shared" si="11"/>
        <v>100</v>
      </c>
      <c r="G186" s="137">
        <f t="shared" si="9"/>
        <v>0</v>
      </c>
    </row>
    <row r="187" spans="1:7" ht="15">
      <c r="A187" s="157" t="s">
        <v>437</v>
      </c>
      <c r="B187" s="66"/>
      <c r="C187" s="72"/>
      <c r="D187" s="6">
        <v>2877.46</v>
      </c>
      <c r="E187" s="6">
        <v>2877.46</v>
      </c>
      <c r="F187" s="41">
        <f t="shared" si="11"/>
        <v>100</v>
      </c>
      <c r="G187" s="137">
        <f t="shared" si="9"/>
        <v>0</v>
      </c>
    </row>
    <row r="188" spans="1:7" ht="15">
      <c r="A188" s="65" t="s">
        <v>72</v>
      </c>
      <c r="B188" s="66">
        <v>222</v>
      </c>
      <c r="C188" s="72"/>
      <c r="D188" s="6"/>
      <c r="E188" s="6"/>
      <c r="F188" s="41" t="e">
        <f t="shared" si="11"/>
        <v>#DIV/0!</v>
      </c>
      <c r="G188" s="137">
        <f t="shared" si="9"/>
        <v>0</v>
      </c>
    </row>
    <row r="189" spans="1:7" ht="15">
      <c r="A189" s="65" t="s">
        <v>73</v>
      </c>
      <c r="B189" s="66">
        <v>223</v>
      </c>
      <c r="C189" s="72"/>
      <c r="D189" s="6">
        <v>95708.93</v>
      </c>
      <c r="E189" s="6">
        <v>95708.93</v>
      </c>
      <c r="F189" s="41">
        <f t="shared" si="11"/>
        <v>100</v>
      </c>
      <c r="G189" s="137">
        <f t="shared" si="9"/>
        <v>0</v>
      </c>
    </row>
    <row r="190" spans="1:7" ht="15">
      <c r="A190" s="65" t="s">
        <v>74</v>
      </c>
      <c r="B190" s="66">
        <v>224</v>
      </c>
      <c r="C190" s="72"/>
      <c r="D190" s="6"/>
      <c r="E190" s="6"/>
      <c r="F190" s="41" t="e">
        <f t="shared" si="11"/>
        <v>#DIV/0!</v>
      </c>
      <c r="G190" s="137">
        <f t="shared" si="9"/>
        <v>0</v>
      </c>
    </row>
    <row r="191" spans="1:7" ht="15">
      <c r="A191" s="65" t="s">
        <v>75</v>
      </c>
      <c r="B191" s="66">
        <v>225</v>
      </c>
      <c r="C191" s="72"/>
      <c r="D191" s="15">
        <f>D192+D193</f>
        <v>11755</v>
      </c>
      <c r="E191" s="15">
        <f>E192+E193</f>
        <v>11755</v>
      </c>
      <c r="F191" s="41">
        <f t="shared" si="11"/>
        <v>100</v>
      </c>
      <c r="G191" s="137">
        <f t="shared" si="9"/>
        <v>0</v>
      </c>
    </row>
    <row r="192" spans="1:7" ht="15">
      <c r="A192" s="157" t="s">
        <v>436</v>
      </c>
      <c r="B192" s="66"/>
      <c r="C192" s="72"/>
      <c r="D192" s="6">
        <v>139</v>
      </c>
      <c r="E192" s="6">
        <v>139</v>
      </c>
      <c r="F192" s="41">
        <f t="shared" si="11"/>
        <v>100</v>
      </c>
      <c r="G192" s="137">
        <f t="shared" si="9"/>
        <v>0</v>
      </c>
    </row>
    <row r="193" spans="1:7" ht="15">
      <c r="A193" s="157" t="s">
        <v>437</v>
      </c>
      <c r="B193" s="66"/>
      <c r="C193" s="72"/>
      <c r="D193" s="6">
        <v>11616</v>
      </c>
      <c r="E193" s="6">
        <v>11616</v>
      </c>
      <c r="F193" s="41">
        <f t="shared" si="11"/>
        <v>100</v>
      </c>
      <c r="G193" s="137">
        <f t="shared" si="9"/>
        <v>0</v>
      </c>
    </row>
    <row r="194" spans="1:7" ht="15">
      <c r="A194" s="65" t="s">
        <v>76</v>
      </c>
      <c r="B194" s="66">
        <v>226</v>
      </c>
      <c r="C194" s="72"/>
      <c r="D194" s="15">
        <f>D195+D196</f>
        <v>89264.41</v>
      </c>
      <c r="E194" s="15">
        <f>E195+E196</f>
        <v>89264.41</v>
      </c>
      <c r="F194" s="41">
        <f t="shared" si="11"/>
        <v>100</v>
      </c>
      <c r="G194" s="137">
        <f t="shared" si="9"/>
        <v>0</v>
      </c>
    </row>
    <row r="195" spans="1:7" ht="15">
      <c r="A195" s="157" t="s">
        <v>436</v>
      </c>
      <c r="B195" s="66"/>
      <c r="C195" s="72"/>
      <c r="D195" s="6">
        <v>60752.59</v>
      </c>
      <c r="E195" s="6">
        <v>60752.59</v>
      </c>
      <c r="F195" s="41">
        <f t="shared" si="11"/>
        <v>100</v>
      </c>
      <c r="G195" s="137">
        <f t="shared" si="9"/>
        <v>0</v>
      </c>
    </row>
    <row r="196" spans="1:7" ht="15">
      <c r="A196" s="157" t="s">
        <v>437</v>
      </c>
      <c r="B196" s="66"/>
      <c r="C196" s="72"/>
      <c r="D196" s="6">
        <v>28511.82</v>
      </c>
      <c r="E196" s="6">
        <v>28511.82</v>
      </c>
      <c r="F196" s="41">
        <f t="shared" si="11"/>
        <v>100</v>
      </c>
      <c r="G196" s="137">
        <f t="shared" si="9"/>
        <v>0</v>
      </c>
    </row>
    <row r="197" spans="1:7" ht="15">
      <c r="A197" s="65" t="s">
        <v>83</v>
      </c>
      <c r="B197" s="66">
        <v>260</v>
      </c>
      <c r="C197" s="72"/>
      <c r="D197" s="15">
        <f>D198</f>
        <v>0</v>
      </c>
      <c r="E197" s="15">
        <f>E198</f>
        <v>0</v>
      </c>
      <c r="F197" s="41" t="e">
        <f t="shared" si="11"/>
        <v>#DIV/0!</v>
      </c>
      <c r="G197" s="137">
        <f t="shared" si="9"/>
        <v>0</v>
      </c>
    </row>
    <row r="198" spans="1:7" ht="15">
      <c r="A198" s="65" t="s">
        <v>84</v>
      </c>
      <c r="B198" s="66">
        <v>262</v>
      </c>
      <c r="C198" s="72"/>
      <c r="D198" s="15"/>
      <c r="E198" s="15"/>
      <c r="F198" s="41" t="e">
        <f t="shared" si="11"/>
        <v>#DIV/0!</v>
      </c>
      <c r="G198" s="137">
        <f t="shared" si="9"/>
        <v>0</v>
      </c>
    </row>
    <row r="199" spans="1:7" ht="15">
      <c r="A199" s="65" t="s">
        <v>77</v>
      </c>
      <c r="B199" s="66">
        <v>290</v>
      </c>
      <c r="C199" s="72"/>
      <c r="D199" s="15">
        <f>D200+D201+D202+D203</f>
        <v>0</v>
      </c>
      <c r="E199" s="15">
        <f>E200+E201+E202+E203</f>
        <v>0</v>
      </c>
      <c r="F199" s="41" t="e">
        <f t="shared" si="11"/>
        <v>#DIV/0!</v>
      </c>
      <c r="G199" s="137">
        <f t="shared" si="9"/>
        <v>0</v>
      </c>
    </row>
    <row r="200" spans="1:7" ht="15">
      <c r="A200" s="157" t="s">
        <v>437</v>
      </c>
      <c r="B200" s="66"/>
      <c r="C200" s="72"/>
      <c r="D200" s="6"/>
      <c r="E200" s="6"/>
      <c r="F200" s="41" t="e">
        <f t="shared" si="11"/>
        <v>#DIV/0!</v>
      </c>
      <c r="G200" s="137">
        <f t="shared" si="9"/>
        <v>0</v>
      </c>
    </row>
    <row r="201" spans="1:7" ht="15">
      <c r="A201" s="157" t="s">
        <v>438</v>
      </c>
      <c r="B201" s="66"/>
      <c r="C201" s="72"/>
      <c r="D201" s="6">
        <v>0</v>
      </c>
      <c r="E201" s="6"/>
      <c r="F201" s="41" t="e">
        <f t="shared" si="11"/>
        <v>#DIV/0!</v>
      </c>
      <c r="G201" s="137">
        <f t="shared" si="9"/>
        <v>0</v>
      </c>
    </row>
    <row r="202" spans="1:7" ht="15">
      <c r="A202" s="157" t="s">
        <v>439</v>
      </c>
      <c r="B202" s="66"/>
      <c r="C202" s="72"/>
      <c r="D202" s="6"/>
      <c r="E202" s="6"/>
      <c r="F202" s="41" t="e">
        <f t="shared" si="11"/>
        <v>#DIV/0!</v>
      </c>
      <c r="G202" s="137">
        <f t="shared" si="9"/>
        <v>0</v>
      </c>
    </row>
    <row r="203" spans="1:7" ht="15">
      <c r="A203" s="157" t="s">
        <v>442</v>
      </c>
      <c r="B203" s="66"/>
      <c r="C203" s="72"/>
      <c r="D203" s="6"/>
      <c r="E203" s="6"/>
      <c r="F203" s="41" t="e">
        <f t="shared" si="11"/>
        <v>#DIV/0!</v>
      </c>
      <c r="G203" s="137">
        <f t="shared" si="9"/>
        <v>0</v>
      </c>
    </row>
    <row r="204" spans="1:7" ht="15">
      <c r="A204" s="65" t="s">
        <v>78</v>
      </c>
      <c r="B204" s="66">
        <v>300</v>
      </c>
      <c r="C204" s="72"/>
      <c r="D204" s="15">
        <f>D205+D208</f>
        <v>150104.84</v>
      </c>
      <c r="E204" s="15">
        <f>E205+E208</f>
        <v>150104.84</v>
      </c>
      <c r="F204" s="41">
        <f t="shared" si="11"/>
        <v>100</v>
      </c>
      <c r="G204" s="137">
        <f t="shared" si="9"/>
        <v>0</v>
      </c>
    </row>
    <row r="205" spans="1:7" ht="15">
      <c r="A205" s="65" t="s">
        <v>79</v>
      </c>
      <c r="B205" s="66">
        <v>310</v>
      </c>
      <c r="C205" s="72"/>
      <c r="D205" s="15">
        <f>D206+D207</f>
        <v>6669</v>
      </c>
      <c r="E205" s="15">
        <f>E206+E207</f>
        <v>6669</v>
      </c>
      <c r="F205" s="41">
        <f t="shared" si="11"/>
        <v>100</v>
      </c>
      <c r="G205" s="137">
        <f t="shared" si="9"/>
        <v>0</v>
      </c>
    </row>
    <row r="206" spans="1:7" ht="15">
      <c r="A206" s="157" t="s">
        <v>436</v>
      </c>
      <c r="B206" s="66"/>
      <c r="C206" s="72"/>
      <c r="D206" s="6"/>
      <c r="E206" s="6"/>
      <c r="F206" s="41" t="e">
        <f t="shared" si="11"/>
        <v>#DIV/0!</v>
      </c>
      <c r="G206" s="137">
        <f t="shared" si="9"/>
        <v>0</v>
      </c>
    </row>
    <row r="207" spans="1:7" ht="15">
      <c r="A207" s="157" t="s">
        <v>437</v>
      </c>
      <c r="B207" s="66"/>
      <c r="C207" s="72"/>
      <c r="D207" s="6">
        <v>6669</v>
      </c>
      <c r="E207" s="6">
        <v>6669</v>
      </c>
      <c r="F207" s="41">
        <f t="shared" si="11"/>
        <v>100</v>
      </c>
      <c r="G207" s="137">
        <f t="shared" si="9"/>
        <v>0</v>
      </c>
    </row>
    <row r="208" spans="1:7" ht="15">
      <c r="A208" s="65" t="s">
        <v>80</v>
      </c>
      <c r="B208" s="66">
        <v>340</v>
      </c>
      <c r="C208" s="72"/>
      <c r="D208" s="15">
        <f>D209+D210</f>
        <v>143435.84</v>
      </c>
      <c r="E208" s="15">
        <f>E209+E210</f>
        <v>143435.84</v>
      </c>
      <c r="F208" s="41">
        <f t="shared" si="11"/>
        <v>100</v>
      </c>
      <c r="G208" s="137">
        <f t="shared" si="9"/>
        <v>0</v>
      </c>
    </row>
    <row r="209" spans="1:7" ht="15">
      <c r="A209" s="157" t="s">
        <v>436</v>
      </c>
      <c r="B209" s="66"/>
      <c r="C209" s="72"/>
      <c r="D209" s="6"/>
      <c r="E209" s="6"/>
      <c r="F209" s="41" t="e">
        <f t="shared" si="11"/>
        <v>#DIV/0!</v>
      </c>
      <c r="G209" s="137">
        <f t="shared" si="9"/>
        <v>0</v>
      </c>
    </row>
    <row r="210" spans="1:7" ht="15">
      <c r="A210" s="157" t="s">
        <v>437</v>
      </c>
      <c r="B210" s="66"/>
      <c r="C210" s="72"/>
      <c r="D210" s="6">
        <v>143435.84</v>
      </c>
      <c r="E210" s="6">
        <v>143435.84</v>
      </c>
      <c r="F210" s="41">
        <f t="shared" si="11"/>
        <v>100</v>
      </c>
      <c r="G210" s="137">
        <f t="shared" si="9"/>
        <v>0</v>
      </c>
    </row>
    <row r="211" spans="1:7" ht="30">
      <c r="A211" s="78" t="s">
        <v>364</v>
      </c>
      <c r="B211" s="75"/>
      <c r="C211" s="76"/>
      <c r="D211" s="17">
        <f>D212</f>
        <v>602619.56</v>
      </c>
      <c r="E211" s="17">
        <f>E212</f>
        <v>602619.56</v>
      </c>
      <c r="F211" s="77">
        <f t="shared" si="11"/>
        <v>100</v>
      </c>
      <c r="G211" s="137">
        <f t="shared" si="9"/>
        <v>0</v>
      </c>
    </row>
    <row r="212" spans="1:7" ht="15">
      <c r="A212" s="65" t="s">
        <v>65</v>
      </c>
      <c r="B212" s="66">
        <v>200</v>
      </c>
      <c r="C212" s="79"/>
      <c r="D212" s="80">
        <f>D213+D217</f>
        <v>602619.56</v>
      </c>
      <c r="E212" s="80">
        <f>E213+E217</f>
        <v>602619.56</v>
      </c>
      <c r="F212" s="41">
        <f t="shared" si="11"/>
        <v>100</v>
      </c>
      <c r="G212" s="137">
        <f t="shared" si="9"/>
        <v>0</v>
      </c>
    </row>
    <row r="213" spans="1:7" ht="15">
      <c r="A213" s="65" t="s">
        <v>66</v>
      </c>
      <c r="B213" s="66">
        <v>210</v>
      </c>
      <c r="C213" s="79"/>
      <c r="D213" s="80">
        <f>D214+D215+D216</f>
        <v>602619.56</v>
      </c>
      <c r="E213" s="80">
        <f>E214+E215+E216</f>
        <v>602619.56</v>
      </c>
      <c r="F213" s="41">
        <f t="shared" si="11"/>
        <v>100</v>
      </c>
      <c r="G213" s="137">
        <f t="shared" si="9"/>
        <v>0</v>
      </c>
    </row>
    <row r="214" spans="1:7" ht="16.5" customHeight="1">
      <c r="A214" s="65" t="s">
        <v>67</v>
      </c>
      <c r="B214" s="66">
        <v>211</v>
      </c>
      <c r="C214" s="79"/>
      <c r="D214" s="6">
        <v>467706.08</v>
      </c>
      <c r="E214" s="6">
        <v>467706.08</v>
      </c>
      <c r="F214" s="41">
        <f t="shared" si="11"/>
        <v>100</v>
      </c>
      <c r="G214" s="137">
        <f t="shared" si="9"/>
        <v>0</v>
      </c>
    </row>
    <row r="215" spans="1:7" ht="16.5" customHeight="1">
      <c r="A215" s="65" t="s">
        <v>68</v>
      </c>
      <c r="B215" s="66">
        <v>212</v>
      </c>
      <c r="C215" s="79"/>
      <c r="D215" s="15"/>
      <c r="E215" s="15"/>
      <c r="F215" s="41" t="e">
        <f t="shared" si="11"/>
        <v>#DIV/0!</v>
      </c>
      <c r="G215" s="137">
        <f t="shared" si="9"/>
        <v>0</v>
      </c>
    </row>
    <row r="216" spans="1:7" ht="16.5" customHeight="1">
      <c r="A216" s="65" t="s">
        <v>69</v>
      </c>
      <c r="B216" s="66">
        <v>213</v>
      </c>
      <c r="C216" s="79"/>
      <c r="D216" s="6">
        <v>134913.48</v>
      </c>
      <c r="E216" s="6">
        <v>134913.48</v>
      </c>
      <c r="F216" s="41">
        <f t="shared" si="11"/>
        <v>100</v>
      </c>
      <c r="G216" s="137">
        <f t="shared" si="9"/>
        <v>0</v>
      </c>
    </row>
    <row r="217" spans="1:7" ht="16.5" customHeight="1">
      <c r="A217" s="65" t="s">
        <v>83</v>
      </c>
      <c r="B217" s="66">
        <v>260</v>
      </c>
      <c r="C217" s="79"/>
      <c r="D217" s="10">
        <f>D218</f>
        <v>0</v>
      </c>
      <c r="E217" s="10">
        <f>E218</f>
        <v>0</v>
      </c>
      <c r="F217" s="41" t="e">
        <f t="shared" si="11"/>
        <v>#DIV/0!</v>
      </c>
      <c r="G217" s="137">
        <f t="shared" si="9"/>
        <v>0</v>
      </c>
    </row>
    <row r="218" spans="1:7" ht="16.5" customHeight="1">
      <c r="A218" s="65" t="s">
        <v>84</v>
      </c>
      <c r="B218" s="66">
        <v>262</v>
      </c>
      <c r="C218" s="79"/>
      <c r="D218" s="15"/>
      <c r="E218" s="15"/>
      <c r="F218" s="41" t="e">
        <f t="shared" si="11"/>
        <v>#DIV/0!</v>
      </c>
      <c r="G218" s="137">
        <f t="shared" si="9"/>
        <v>0</v>
      </c>
    </row>
    <row r="219" spans="1:7" ht="45">
      <c r="A219" s="116" t="s">
        <v>360</v>
      </c>
      <c r="B219" s="69"/>
      <c r="C219" s="70"/>
      <c r="D219" s="71">
        <f aca="true" t="shared" si="12" ref="D219:E223">D220</f>
        <v>0</v>
      </c>
      <c r="E219" s="71">
        <f t="shared" si="12"/>
        <v>0</v>
      </c>
      <c r="F219" s="39" t="e">
        <f>E219/D219*100</f>
        <v>#DIV/0!</v>
      </c>
      <c r="G219" s="137">
        <f t="shared" si="9"/>
        <v>0</v>
      </c>
    </row>
    <row r="220" spans="1:7" ht="15">
      <c r="A220" s="65" t="s">
        <v>65</v>
      </c>
      <c r="B220" s="66">
        <v>200</v>
      </c>
      <c r="C220" s="79"/>
      <c r="D220" s="10">
        <f t="shared" si="12"/>
        <v>0</v>
      </c>
      <c r="E220" s="10">
        <f t="shared" si="12"/>
        <v>0</v>
      </c>
      <c r="F220" s="41" t="e">
        <f>E220/D220*100</f>
        <v>#DIV/0!</v>
      </c>
      <c r="G220" s="137">
        <f t="shared" si="9"/>
        <v>0</v>
      </c>
    </row>
    <row r="221" spans="1:7" ht="15">
      <c r="A221" s="65" t="s">
        <v>77</v>
      </c>
      <c r="B221" s="66">
        <v>290</v>
      </c>
      <c r="C221" s="79"/>
      <c r="D221" s="10">
        <f>D224+D227+D230</f>
        <v>0</v>
      </c>
      <c r="E221" s="10">
        <f>E224+E227+E230</f>
        <v>0</v>
      </c>
      <c r="F221" s="41" t="e">
        <f>E221/D221*100</f>
        <v>#DIV/0!</v>
      </c>
      <c r="G221" s="137">
        <f t="shared" si="9"/>
        <v>0</v>
      </c>
    </row>
    <row r="222" spans="1:7" ht="25.5">
      <c r="A222" s="102" t="s">
        <v>365</v>
      </c>
      <c r="B222" s="114"/>
      <c r="C222" s="76"/>
      <c r="D222" s="17">
        <f>D223</f>
        <v>0</v>
      </c>
      <c r="E222" s="17">
        <f>E223</f>
        <v>0</v>
      </c>
      <c r="F222" s="77" t="e">
        <f t="shared" si="11"/>
        <v>#DIV/0!</v>
      </c>
      <c r="G222" s="137">
        <f t="shared" si="9"/>
        <v>0</v>
      </c>
    </row>
    <row r="223" spans="1:7" ht="15">
      <c r="A223" s="65" t="s">
        <v>65</v>
      </c>
      <c r="B223" s="66">
        <v>200</v>
      </c>
      <c r="C223" s="79"/>
      <c r="D223" s="10">
        <f t="shared" si="12"/>
        <v>0</v>
      </c>
      <c r="E223" s="10">
        <f t="shared" si="12"/>
        <v>0</v>
      </c>
      <c r="F223" s="41" t="e">
        <f>E223/D223*100</f>
        <v>#DIV/0!</v>
      </c>
      <c r="G223" s="137">
        <f t="shared" si="9"/>
        <v>0</v>
      </c>
    </row>
    <row r="224" spans="1:7" ht="15">
      <c r="A224" s="65" t="s">
        <v>77</v>
      </c>
      <c r="B224" s="66">
        <v>290</v>
      </c>
      <c r="C224" s="79"/>
      <c r="D224" s="7"/>
      <c r="E224" s="7"/>
      <c r="F224" s="41" t="e">
        <f>E224/D224*100</f>
        <v>#DIV/0!</v>
      </c>
      <c r="G224" s="137">
        <f t="shared" si="9"/>
        <v>0</v>
      </c>
    </row>
    <row r="225" spans="1:7" ht="25.5">
      <c r="A225" s="115" t="s">
        <v>366</v>
      </c>
      <c r="B225" s="114"/>
      <c r="C225" s="76"/>
      <c r="D225" s="17">
        <f>D226</f>
        <v>0</v>
      </c>
      <c r="E225" s="17">
        <f>E226</f>
        <v>0</v>
      </c>
      <c r="F225" s="77" t="e">
        <f t="shared" si="11"/>
        <v>#DIV/0!</v>
      </c>
      <c r="G225" s="137">
        <f t="shared" si="9"/>
        <v>0</v>
      </c>
    </row>
    <row r="226" spans="1:7" ht="15">
      <c r="A226" s="65" t="s">
        <v>65</v>
      </c>
      <c r="B226" s="66">
        <v>200</v>
      </c>
      <c r="C226" s="79"/>
      <c r="D226" s="10">
        <f>D227</f>
        <v>0</v>
      </c>
      <c r="E226" s="10">
        <f>E227</f>
        <v>0</v>
      </c>
      <c r="F226" s="41" t="e">
        <f t="shared" si="11"/>
        <v>#DIV/0!</v>
      </c>
      <c r="G226" s="137">
        <f t="shared" si="9"/>
        <v>0</v>
      </c>
    </row>
    <row r="227" spans="1:7" ht="15">
      <c r="A227" s="65" t="s">
        <v>77</v>
      </c>
      <c r="B227" s="66">
        <v>290</v>
      </c>
      <c r="C227" s="79"/>
      <c r="D227" s="7"/>
      <c r="E227" s="7"/>
      <c r="F227" s="41" t="e">
        <f t="shared" si="11"/>
        <v>#DIV/0!</v>
      </c>
      <c r="G227" s="137">
        <f t="shared" si="9"/>
        <v>0</v>
      </c>
    </row>
    <row r="228" spans="1:7" ht="25.5">
      <c r="A228" s="115" t="s">
        <v>371</v>
      </c>
      <c r="B228" s="114"/>
      <c r="C228" s="76"/>
      <c r="D228" s="17">
        <f>D229</f>
        <v>0</v>
      </c>
      <c r="E228" s="17">
        <f>E229</f>
        <v>0</v>
      </c>
      <c r="F228" s="77" t="e">
        <f t="shared" si="11"/>
        <v>#DIV/0!</v>
      </c>
      <c r="G228" s="137">
        <f aca="true" t="shared" si="13" ref="G228:G292">D228-E228</f>
        <v>0</v>
      </c>
    </row>
    <row r="229" spans="1:7" ht="15">
      <c r="A229" s="65" t="s">
        <v>65</v>
      </c>
      <c r="B229" s="66">
        <v>200</v>
      </c>
      <c r="C229" s="79"/>
      <c r="D229" s="10">
        <f>D230</f>
        <v>0</v>
      </c>
      <c r="E229" s="10">
        <f>E230</f>
        <v>0</v>
      </c>
      <c r="F229" s="41" t="e">
        <f t="shared" si="11"/>
        <v>#DIV/0!</v>
      </c>
      <c r="G229" s="137">
        <f t="shared" si="13"/>
        <v>0</v>
      </c>
    </row>
    <row r="230" spans="1:7" ht="15">
      <c r="A230" s="65" t="s">
        <v>77</v>
      </c>
      <c r="B230" s="66">
        <v>290</v>
      </c>
      <c r="C230" s="79"/>
      <c r="D230" s="7"/>
      <c r="E230" s="7"/>
      <c r="F230" s="41" t="e">
        <f t="shared" si="11"/>
        <v>#DIV/0!</v>
      </c>
      <c r="G230" s="137">
        <f t="shared" si="13"/>
        <v>0</v>
      </c>
    </row>
    <row r="231" spans="1:7" ht="30">
      <c r="A231" s="140" t="s">
        <v>405</v>
      </c>
      <c r="B231" s="139"/>
      <c r="C231" s="70"/>
      <c r="D231" s="86">
        <f>D232</f>
        <v>0</v>
      </c>
      <c r="E231" s="86">
        <f>E232</f>
        <v>0</v>
      </c>
      <c r="F231" s="39" t="e">
        <f t="shared" si="11"/>
        <v>#DIV/0!</v>
      </c>
      <c r="G231" s="137">
        <f t="shared" si="13"/>
        <v>0</v>
      </c>
    </row>
    <row r="232" spans="1:7" ht="15">
      <c r="A232" s="65" t="s">
        <v>65</v>
      </c>
      <c r="B232" s="66">
        <v>200</v>
      </c>
      <c r="C232" s="79"/>
      <c r="D232" s="10">
        <f>D233</f>
        <v>0</v>
      </c>
      <c r="E232" s="10">
        <f>E233</f>
        <v>0</v>
      </c>
      <c r="F232" s="41" t="e">
        <f t="shared" si="11"/>
        <v>#DIV/0!</v>
      </c>
      <c r="G232" s="137">
        <f t="shared" si="13"/>
        <v>0</v>
      </c>
    </row>
    <row r="233" spans="1:7" ht="15">
      <c r="A233" s="65" t="s">
        <v>77</v>
      </c>
      <c r="B233" s="66">
        <v>290</v>
      </c>
      <c r="C233" s="79"/>
      <c r="D233" s="7"/>
      <c r="E233" s="7"/>
      <c r="F233" s="41" t="e">
        <f t="shared" si="11"/>
        <v>#DIV/0!</v>
      </c>
      <c r="G233" s="137">
        <f t="shared" si="13"/>
        <v>0</v>
      </c>
    </row>
    <row r="234" spans="1:7" ht="30">
      <c r="A234" s="81" t="s">
        <v>165</v>
      </c>
      <c r="B234" s="69"/>
      <c r="C234" s="70"/>
      <c r="D234" s="71">
        <f>SUM(D235,D254)+D257</f>
        <v>946577.4</v>
      </c>
      <c r="E234" s="71">
        <f>SUM(E235,E254)+E257</f>
        <v>946577.4</v>
      </c>
      <c r="F234" s="39">
        <f t="shared" si="11"/>
        <v>100</v>
      </c>
      <c r="G234" s="137">
        <f t="shared" si="13"/>
        <v>0</v>
      </c>
    </row>
    <row r="235" spans="1:7" ht="15">
      <c r="A235" s="65" t="s">
        <v>65</v>
      </c>
      <c r="B235" s="66">
        <v>200</v>
      </c>
      <c r="C235" s="72"/>
      <c r="D235" s="73">
        <f>SUM(D236,D240,D251,D253)+D247+D249</f>
        <v>938405.4</v>
      </c>
      <c r="E235" s="73">
        <f>SUM(E236,E240,E251,E253)+E247+E249</f>
        <v>938405.4</v>
      </c>
      <c r="F235" s="41">
        <f t="shared" si="11"/>
        <v>100</v>
      </c>
      <c r="G235" s="137">
        <f t="shared" si="13"/>
        <v>0</v>
      </c>
    </row>
    <row r="236" spans="1:7" ht="15">
      <c r="A236" s="65" t="s">
        <v>66</v>
      </c>
      <c r="B236" s="66">
        <v>210</v>
      </c>
      <c r="C236" s="72"/>
      <c r="D236" s="73">
        <f>SUM(D237:D239)</f>
        <v>726703.41</v>
      </c>
      <c r="E236" s="73">
        <f>SUM(E237:E239)</f>
        <v>726703.41</v>
      </c>
      <c r="F236" s="41">
        <f t="shared" si="11"/>
        <v>100</v>
      </c>
      <c r="G236" s="137">
        <f t="shared" si="13"/>
        <v>0</v>
      </c>
    </row>
    <row r="237" spans="1:7" ht="15">
      <c r="A237" s="65" t="s">
        <v>67</v>
      </c>
      <c r="B237" s="66">
        <v>211</v>
      </c>
      <c r="C237" s="72"/>
      <c r="D237" s="73">
        <f aca="true" t="shared" si="14" ref="D237:E239">D298</f>
        <v>559363.75</v>
      </c>
      <c r="E237" s="73">
        <f t="shared" si="14"/>
        <v>559363.75</v>
      </c>
      <c r="F237" s="41">
        <f t="shared" si="11"/>
        <v>100</v>
      </c>
      <c r="G237" s="137">
        <f t="shared" si="13"/>
        <v>0</v>
      </c>
    </row>
    <row r="238" spans="1:7" ht="15">
      <c r="A238" s="65" t="s">
        <v>68</v>
      </c>
      <c r="B238" s="66">
        <v>212</v>
      </c>
      <c r="C238" s="72"/>
      <c r="D238" s="73">
        <f t="shared" si="14"/>
        <v>0</v>
      </c>
      <c r="E238" s="73">
        <f t="shared" si="14"/>
        <v>0</v>
      </c>
      <c r="F238" s="41" t="e">
        <f t="shared" si="11"/>
        <v>#DIV/0!</v>
      </c>
      <c r="G238" s="137">
        <f t="shared" si="13"/>
        <v>0</v>
      </c>
    </row>
    <row r="239" spans="1:7" ht="15">
      <c r="A239" s="65" t="s">
        <v>69</v>
      </c>
      <c r="B239" s="66">
        <v>213</v>
      </c>
      <c r="C239" s="72"/>
      <c r="D239" s="73">
        <f t="shared" si="14"/>
        <v>167339.66</v>
      </c>
      <c r="E239" s="73">
        <f t="shared" si="14"/>
        <v>167339.66</v>
      </c>
      <c r="F239" s="41">
        <f t="shared" si="11"/>
        <v>100</v>
      </c>
      <c r="G239" s="137">
        <f t="shared" si="13"/>
        <v>0</v>
      </c>
    </row>
    <row r="240" spans="1:7" ht="15">
      <c r="A240" s="65" t="s">
        <v>70</v>
      </c>
      <c r="B240" s="66">
        <v>220</v>
      </c>
      <c r="C240" s="72"/>
      <c r="D240" s="73">
        <f>SUM(D241:D246)</f>
        <v>208551.49</v>
      </c>
      <c r="E240" s="73">
        <f>SUM(E241:E246)</f>
        <v>208551.49</v>
      </c>
      <c r="F240" s="41">
        <f t="shared" si="11"/>
        <v>100</v>
      </c>
      <c r="G240" s="137">
        <f t="shared" si="13"/>
        <v>0</v>
      </c>
    </row>
    <row r="241" spans="1:7" ht="15">
      <c r="A241" s="65" t="s">
        <v>71</v>
      </c>
      <c r="B241" s="66">
        <v>221</v>
      </c>
      <c r="C241" s="72"/>
      <c r="D241" s="73">
        <f>D302</f>
        <v>0</v>
      </c>
      <c r="E241" s="73">
        <f>E302</f>
        <v>0</v>
      </c>
      <c r="F241" s="41" t="e">
        <f t="shared" si="11"/>
        <v>#DIV/0!</v>
      </c>
      <c r="G241" s="137">
        <f t="shared" si="13"/>
        <v>0</v>
      </c>
    </row>
    <row r="242" spans="1:7" ht="15">
      <c r="A242" s="65" t="s">
        <v>72</v>
      </c>
      <c r="B242" s="66">
        <v>222</v>
      </c>
      <c r="C242" s="72"/>
      <c r="D242" s="73">
        <f aca="true" t="shared" si="15" ref="D242:E244">D305+D266</f>
        <v>14617.77</v>
      </c>
      <c r="E242" s="73">
        <f t="shared" si="15"/>
        <v>14617.77</v>
      </c>
      <c r="F242" s="41">
        <f t="shared" si="11"/>
        <v>100</v>
      </c>
      <c r="G242" s="137">
        <f t="shared" si="13"/>
        <v>0</v>
      </c>
    </row>
    <row r="243" spans="1:7" ht="15">
      <c r="A243" s="65" t="s">
        <v>73</v>
      </c>
      <c r="B243" s="66">
        <v>223</v>
      </c>
      <c r="C243" s="72"/>
      <c r="D243" s="73">
        <f t="shared" si="15"/>
        <v>0</v>
      </c>
      <c r="E243" s="73">
        <f t="shared" si="15"/>
        <v>0</v>
      </c>
      <c r="F243" s="41" t="e">
        <f t="shared" si="11"/>
        <v>#DIV/0!</v>
      </c>
      <c r="G243" s="137">
        <f t="shared" si="13"/>
        <v>0</v>
      </c>
    </row>
    <row r="244" spans="1:7" ht="15">
      <c r="A244" s="65" t="s">
        <v>74</v>
      </c>
      <c r="B244" s="66">
        <v>224</v>
      </c>
      <c r="C244" s="72"/>
      <c r="D244" s="73">
        <f t="shared" si="15"/>
        <v>0</v>
      </c>
      <c r="E244" s="73">
        <f t="shared" si="15"/>
        <v>0</v>
      </c>
      <c r="F244" s="41" t="e">
        <f t="shared" si="11"/>
        <v>#DIV/0!</v>
      </c>
      <c r="G244" s="137">
        <f t="shared" si="13"/>
        <v>0</v>
      </c>
    </row>
    <row r="245" spans="1:7" ht="15">
      <c r="A245" s="65" t="s">
        <v>75</v>
      </c>
      <c r="B245" s="66">
        <v>225</v>
      </c>
      <c r="C245" s="72"/>
      <c r="D245" s="73">
        <f>D269+D308</f>
        <v>99500</v>
      </c>
      <c r="E245" s="73">
        <f>E269+E308</f>
        <v>99500</v>
      </c>
      <c r="F245" s="41">
        <f t="shared" si="11"/>
        <v>100</v>
      </c>
      <c r="G245" s="137">
        <f t="shared" si="13"/>
        <v>0</v>
      </c>
    </row>
    <row r="246" spans="1:7" ht="15">
      <c r="A246" s="65" t="s">
        <v>76</v>
      </c>
      <c r="B246" s="66">
        <v>226</v>
      </c>
      <c r="C246" s="72"/>
      <c r="D246" s="73">
        <f>D262+D273+D311</f>
        <v>94433.72</v>
      </c>
      <c r="E246" s="73">
        <f>E262+E273+E311</f>
        <v>94433.72</v>
      </c>
      <c r="F246" s="41">
        <f t="shared" si="11"/>
        <v>100</v>
      </c>
      <c r="G246" s="137">
        <f t="shared" si="13"/>
        <v>0</v>
      </c>
    </row>
    <row r="247" spans="1:7" ht="25.5">
      <c r="A247" s="65" t="s">
        <v>85</v>
      </c>
      <c r="B247" s="66">
        <v>240</v>
      </c>
      <c r="C247" s="79"/>
      <c r="D247" s="15">
        <f>D248</f>
        <v>0</v>
      </c>
      <c r="E247" s="15">
        <f>E248</f>
        <v>0</v>
      </c>
      <c r="F247" s="41" t="e">
        <f t="shared" si="11"/>
        <v>#DIV/0!</v>
      </c>
      <c r="G247" s="137">
        <f t="shared" si="13"/>
        <v>0</v>
      </c>
    </row>
    <row r="248" spans="1:7" ht="38.25">
      <c r="A248" s="65" t="s">
        <v>174</v>
      </c>
      <c r="B248" s="66">
        <v>242</v>
      </c>
      <c r="C248" s="79"/>
      <c r="D248" s="15">
        <f>D277</f>
        <v>0</v>
      </c>
      <c r="E248" s="15">
        <f>E277</f>
        <v>0</v>
      </c>
      <c r="F248" s="41" t="e">
        <f t="shared" si="11"/>
        <v>#DIV/0!</v>
      </c>
      <c r="G248" s="137">
        <f t="shared" si="13"/>
        <v>0</v>
      </c>
    </row>
    <row r="249" spans="1:7" ht="25.5">
      <c r="A249" s="82" t="s">
        <v>89</v>
      </c>
      <c r="B249" s="83">
        <v>250</v>
      </c>
      <c r="C249" s="79"/>
      <c r="D249" s="15">
        <f>D250</f>
        <v>0</v>
      </c>
      <c r="E249" s="15">
        <f>E250</f>
        <v>0</v>
      </c>
      <c r="F249" s="41" t="e">
        <f t="shared" si="11"/>
        <v>#DIV/0!</v>
      </c>
      <c r="G249" s="137">
        <f t="shared" si="13"/>
        <v>0</v>
      </c>
    </row>
    <row r="250" spans="1:7" ht="25.5">
      <c r="A250" s="82" t="s">
        <v>90</v>
      </c>
      <c r="B250" s="83">
        <v>251</v>
      </c>
      <c r="C250" s="79"/>
      <c r="D250" s="15">
        <f>D279</f>
        <v>0</v>
      </c>
      <c r="E250" s="15">
        <f>E279</f>
        <v>0</v>
      </c>
      <c r="F250" s="41" t="e">
        <f t="shared" si="11"/>
        <v>#DIV/0!</v>
      </c>
      <c r="G250" s="137">
        <f t="shared" si="13"/>
        <v>0</v>
      </c>
    </row>
    <row r="251" spans="1:7" ht="15">
      <c r="A251" s="65" t="s">
        <v>83</v>
      </c>
      <c r="B251" s="66">
        <v>260</v>
      </c>
      <c r="C251" s="72"/>
      <c r="D251" s="73">
        <f>D252</f>
        <v>0</v>
      </c>
      <c r="E251" s="73">
        <f>E252</f>
        <v>0</v>
      </c>
      <c r="F251" s="41" t="e">
        <f t="shared" si="11"/>
        <v>#DIV/0!</v>
      </c>
      <c r="G251" s="137">
        <f t="shared" si="13"/>
        <v>0</v>
      </c>
    </row>
    <row r="252" spans="1:7" ht="15">
      <c r="A252" s="65" t="s">
        <v>84</v>
      </c>
      <c r="B252" s="66">
        <v>262</v>
      </c>
      <c r="C252" s="72"/>
      <c r="D252" s="73">
        <f>D315</f>
        <v>0</v>
      </c>
      <c r="E252" s="73">
        <f>E315</f>
        <v>0</v>
      </c>
      <c r="F252" s="41" t="e">
        <f t="shared" si="11"/>
        <v>#DIV/0!</v>
      </c>
      <c r="G252" s="137">
        <f t="shared" si="13"/>
        <v>0</v>
      </c>
    </row>
    <row r="253" spans="1:7" ht="15">
      <c r="A253" s="65" t="s">
        <v>77</v>
      </c>
      <c r="B253" s="66">
        <v>290</v>
      </c>
      <c r="C253" s="72"/>
      <c r="D253" s="73">
        <f>D280+D316</f>
        <v>3150.5</v>
      </c>
      <c r="E253" s="73">
        <f>E280+E316</f>
        <v>3150.5</v>
      </c>
      <c r="F253" s="41">
        <f t="shared" si="11"/>
        <v>100</v>
      </c>
      <c r="G253" s="137">
        <f t="shared" si="13"/>
        <v>0</v>
      </c>
    </row>
    <row r="254" spans="1:7" ht="15">
      <c r="A254" s="65" t="s">
        <v>78</v>
      </c>
      <c r="B254" s="66">
        <v>300</v>
      </c>
      <c r="C254" s="72"/>
      <c r="D254" s="73">
        <f>SUM(D255:D256)</f>
        <v>8172</v>
      </c>
      <c r="E254" s="73">
        <f>SUM(E255:E256)</f>
        <v>8172</v>
      </c>
      <c r="F254" s="41">
        <f t="shared" si="11"/>
        <v>100</v>
      </c>
      <c r="G254" s="137">
        <f t="shared" si="13"/>
        <v>0</v>
      </c>
    </row>
    <row r="255" spans="1:7" ht="15">
      <c r="A255" s="65" t="s">
        <v>79</v>
      </c>
      <c r="B255" s="66">
        <v>310</v>
      </c>
      <c r="C255" s="72"/>
      <c r="D255" s="73">
        <f>D287+D322</f>
        <v>0</v>
      </c>
      <c r="E255" s="73">
        <f>E287+E322</f>
        <v>0</v>
      </c>
      <c r="F255" s="41" t="e">
        <f t="shared" si="11"/>
        <v>#DIV/0!</v>
      </c>
      <c r="G255" s="137">
        <f t="shared" si="13"/>
        <v>0</v>
      </c>
    </row>
    <row r="256" spans="1:7" ht="15">
      <c r="A256" s="65" t="s">
        <v>80</v>
      </c>
      <c r="B256" s="66">
        <v>340</v>
      </c>
      <c r="C256" s="72"/>
      <c r="D256" s="73">
        <f>D290+D325</f>
        <v>8172</v>
      </c>
      <c r="E256" s="73">
        <f>E290+E325</f>
        <v>8172</v>
      </c>
      <c r="F256" s="41">
        <f t="shared" si="11"/>
        <v>100</v>
      </c>
      <c r="G256" s="137">
        <f t="shared" si="13"/>
        <v>0</v>
      </c>
    </row>
    <row r="257" spans="1:7" ht="15">
      <c r="A257" s="65" t="s">
        <v>151</v>
      </c>
      <c r="B257" s="66">
        <v>500</v>
      </c>
      <c r="C257" s="72"/>
      <c r="D257" s="73">
        <f>D258</f>
        <v>0</v>
      </c>
      <c r="E257" s="73">
        <f>E258</f>
        <v>0</v>
      </c>
      <c r="F257" s="41" t="e">
        <f t="shared" si="11"/>
        <v>#DIV/0!</v>
      </c>
      <c r="G257" s="137">
        <f t="shared" si="13"/>
        <v>0</v>
      </c>
    </row>
    <row r="258" spans="1:7" ht="25.5">
      <c r="A258" s="65" t="s">
        <v>152</v>
      </c>
      <c r="B258" s="66">
        <v>530</v>
      </c>
      <c r="C258" s="72"/>
      <c r="D258" s="73">
        <f>D294</f>
        <v>0</v>
      </c>
      <c r="E258" s="73">
        <f>E294</f>
        <v>0</v>
      </c>
      <c r="F258" s="41" t="e">
        <f t="shared" si="11"/>
        <v>#DIV/0!</v>
      </c>
      <c r="G258" s="137">
        <f t="shared" si="13"/>
        <v>0</v>
      </c>
    </row>
    <row r="259" spans="1:7" ht="30">
      <c r="A259" s="78" t="s">
        <v>367</v>
      </c>
      <c r="B259" s="75"/>
      <c r="C259" s="76"/>
      <c r="D259" s="13">
        <f aca="true" t="shared" si="16" ref="D259:E261">D260</f>
        <v>0</v>
      </c>
      <c r="E259" s="13">
        <f t="shared" si="16"/>
        <v>0</v>
      </c>
      <c r="F259" s="77" t="e">
        <f t="shared" si="11"/>
        <v>#DIV/0!</v>
      </c>
      <c r="G259" s="137">
        <f t="shared" si="13"/>
        <v>0</v>
      </c>
    </row>
    <row r="260" spans="1:7" ht="15">
      <c r="A260" s="65" t="s">
        <v>65</v>
      </c>
      <c r="B260" s="66">
        <v>200</v>
      </c>
      <c r="C260" s="72"/>
      <c r="D260" s="73">
        <f t="shared" si="16"/>
        <v>0</v>
      </c>
      <c r="E260" s="73">
        <f t="shared" si="16"/>
        <v>0</v>
      </c>
      <c r="F260" s="41" t="e">
        <f t="shared" si="11"/>
        <v>#DIV/0!</v>
      </c>
      <c r="G260" s="137">
        <f t="shared" si="13"/>
        <v>0</v>
      </c>
    </row>
    <row r="261" spans="1:7" ht="15">
      <c r="A261" s="65" t="s">
        <v>70</v>
      </c>
      <c r="B261" s="66">
        <v>220</v>
      </c>
      <c r="C261" s="72"/>
      <c r="D261" s="73">
        <f t="shared" si="16"/>
        <v>0</v>
      </c>
      <c r="E261" s="73">
        <f t="shared" si="16"/>
        <v>0</v>
      </c>
      <c r="F261" s="41" t="e">
        <f t="shared" si="11"/>
        <v>#DIV/0!</v>
      </c>
      <c r="G261" s="137">
        <f t="shared" si="13"/>
        <v>0</v>
      </c>
    </row>
    <row r="262" spans="1:7" ht="15">
      <c r="A262" s="65" t="s">
        <v>76</v>
      </c>
      <c r="B262" s="66">
        <v>226</v>
      </c>
      <c r="C262" s="72"/>
      <c r="D262" s="6"/>
      <c r="E262" s="6"/>
      <c r="F262" s="41" t="e">
        <f aca="true" t="shared" si="17" ref="F262:F363">E262/D262*100</f>
        <v>#DIV/0!</v>
      </c>
      <c r="G262" s="137">
        <f t="shared" si="13"/>
        <v>0</v>
      </c>
    </row>
    <row r="263" spans="1:7" ht="45">
      <c r="A263" s="78" t="s">
        <v>368</v>
      </c>
      <c r="B263" s="75"/>
      <c r="C263" s="76"/>
      <c r="D263" s="13">
        <f>D264+D286+D293</f>
        <v>219873.99</v>
      </c>
      <c r="E263" s="13">
        <f>E264+E286+E293</f>
        <v>219873.99</v>
      </c>
      <c r="F263" s="77">
        <f t="shared" si="17"/>
        <v>100</v>
      </c>
      <c r="G263" s="137">
        <f t="shared" si="13"/>
        <v>0</v>
      </c>
    </row>
    <row r="264" spans="1:7" ht="15">
      <c r="A264" s="82" t="s">
        <v>65</v>
      </c>
      <c r="B264" s="83">
        <v>200</v>
      </c>
      <c r="C264" s="79"/>
      <c r="D264" s="10">
        <f>D265+D280+D276+D278</f>
        <v>211701.99</v>
      </c>
      <c r="E264" s="10">
        <f>E265+E280+E276+E278</f>
        <v>211701.99</v>
      </c>
      <c r="F264" s="41">
        <f t="shared" si="17"/>
        <v>100</v>
      </c>
      <c r="G264" s="137">
        <f t="shared" si="13"/>
        <v>0</v>
      </c>
    </row>
    <row r="265" spans="1:7" ht="15">
      <c r="A265" s="82" t="s">
        <v>70</v>
      </c>
      <c r="B265" s="83">
        <v>220</v>
      </c>
      <c r="C265" s="79"/>
      <c r="D265" s="10">
        <f>D269+D273+D266+D267+D268</f>
        <v>208551.49</v>
      </c>
      <c r="E265" s="10">
        <f>E269+E273+E266+E267+E268</f>
        <v>208551.49</v>
      </c>
      <c r="F265" s="41">
        <f t="shared" si="17"/>
        <v>100</v>
      </c>
      <c r="G265" s="137">
        <f t="shared" si="13"/>
        <v>0</v>
      </c>
    </row>
    <row r="266" spans="1:7" ht="15">
      <c r="A266" s="65" t="s">
        <v>72</v>
      </c>
      <c r="B266" s="66">
        <v>222</v>
      </c>
      <c r="C266" s="79"/>
      <c r="D266" s="7">
        <v>14617.77</v>
      </c>
      <c r="E266" s="7">
        <v>14617.77</v>
      </c>
      <c r="F266" s="41">
        <f t="shared" si="17"/>
        <v>100</v>
      </c>
      <c r="G266" s="137">
        <f t="shared" si="13"/>
        <v>0</v>
      </c>
    </row>
    <row r="267" spans="1:7" ht="15">
      <c r="A267" s="65" t="s">
        <v>73</v>
      </c>
      <c r="B267" s="66">
        <v>223</v>
      </c>
      <c r="C267" s="72"/>
      <c r="D267" s="6"/>
      <c r="E267" s="6"/>
      <c r="F267" s="41" t="e">
        <f>E267/D267*100</f>
        <v>#DIV/0!</v>
      </c>
      <c r="G267" s="137">
        <f t="shared" si="13"/>
        <v>0</v>
      </c>
    </row>
    <row r="268" spans="1:7" ht="15">
      <c r="A268" s="65" t="s">
        <v>74</v>
      </c>
      <c r="B268" s="66">
        <v>224</v>
      </c>
      <c r="C268" s="72"/>
      <c r="D268" s="6"/>
      <c r="E268" s="6"/>
      <c r="F268" s="41" t="e">
        <f>E268/D268*100</f>
        <v>#DIV/0!</v>
      </c>
      <c r="G268" s="137">
        <f t="shared" si="13"/>
        <v>0</v>
      </c>
    </row>
    <row r="269" spans="1:7" ht="15">
      <c r="A269" s="65" t="s">
        <v>75</v>
      </c>
      <c r="B269" s="66">
        <v>225</v>
      </c>
      <c r="C269" s="79"/>
      <c r="D269" s="15">
        <f>D270+D272+D271</f>
        <v>99500</v>
      </c>
      <c r="E269" s="15">
        <f>E270+E272+E271</f>
        <v>99500</v>
      </c>
      <c r="F269" s="41">
        <f t="shared" si="17"/>
        <v>100</v>
      </c>
      <c r="G269" s="137">
        <f t="shared" si="13"/>
        <v>0</v>
      </c>
    </row>
    <row r="270" spans="1:7" ht="15">
      <c r="A270" s="157" t="s">
        <v>436</v>
      </c>
      <c r="B270" s="66"/>
      <c r="C270" s="79"/>
      <c r="D270" s="6"/>
      <c r="E270" s="6"/>
      <c r="F270" s="41" t="e">
        <f t="shared" si="17"/>
        <v>#DIV/0!</v>
      </c>
      <c r="G270" s="137">
        <f t="shared" si="13"/>
        <v>0</v>
      </c>
    </row>
    <row r="271" spans="1:7" ht="15">
      <c r="A271" s="157" t="s">
        <v>448</v>
      </c>
      <c r="B271" s="66"/>
      <c r="C271" s="79"/>
      <c r="D271" s="6"/>
      <c r="E271" s="6"/>
      <c r="F271" s="41" t="e">
        <f t="shared" si="17"/>
        <v>#DIV/0!</v>
      </c>
      <c r="G271" s="137">
        <f t="shared" si="13"/>
        <v>0</v>
      </c>
    </row>
    <row r="272" spans="1:7" ht="15">
      <c r="A272" s="157" t="s">
        <v>437</v>
      </c>
      <c r="B272" s="66"/>
      <c r="C272" s="79"/>
      <c r="D272" s="6">
        <v>99500</v>
      </c>
      <c r="E272" s="6">
        <v>99500</v>
      </c>
      <c r="F272" s="41">
        <f t="shared" si="17"/>
        <v>100</v>
      </c>
      <c r="G272" s="137">
        <f t="shared" si="13"/>
        <v>0</v>
      </c>
    </row>
    <row r="273" spans="1:7" ht="15">
      <c r="A273" s="82" t="s">
        <v>76</v>
      </c>
      <c r="B273" s="83">
        <v>226</v>
      </c>
      <c r="C273" s="79"/>
      <c r="D273" s="15">
        <f>D274+D275</f>
        <v>94433.72</v>
      </c>
      <c r="E273" s="15">
        <f>E274+E275</f>
        <v>94433.72</v>
      </c>
      <c r="F273" s="41">
        <f t="shared" si="17"/>
        <v>100</v>
      </c>
      <c r="G273" s="137">
        <f t="shared" si="13"/>
        <v>0</v>
      </c>
    </row>
    <row r="274" spans="1:7" ht="15">
      <c r="A274" s="157" t="s">
        <v>436</v>
      </c>
      <c r="B274" s="83"/>
      <c r="C274" s="79"/>
      <c r="D274" s="6">
        <v>5500</v>
      </c>
      <c r="E274" s="6">
        <v>5500</v>
      </c>
      <c r="F274" s="41">
        <f t="shared" si="17"/>
        <v>100</v>
      </c>
      <c r="G274" s="137">
        <f t="shared" si="13"/>
        <v>0</v>
      </c>
    </row>
    <row r="275" spans="1:7" ht="15">
      <c r="A275" s="157" t="s">
        <v>437</v>
      </c>
      <c r="B275" s="83"/>
      <c r="C275" s="79"/>
      <c r="D275" s="6">
        <v>88933.72</v>
      </c>
      <c r="E275" s="6">
        <v>88933.72</v>
      </c>
      <c r="F275" s="41">
        <f t="shared" si="17"/>
        <v>100</v>
      </c>
      <c r="G275" s="137">
        <f t="shared" si="13"/>
        <v>0</v>
      </c>
    </row>
    <row r="276" spans="1:7" ht="25.5">
      <c r="A276" s="65" t="s">
        <v>85</v>
      </c>
      <c r="B276" s="66">
        <v>240</v>
      </c>
      <c r="C276" s="79"/>
      <c r="D276" s="15">
        <f>D277</f>
        <v>0</v>
      </c>
      <c r="E276" s="15">
        <f>E277</f>
        <v>0</v>
      </c>
      <c r="F276" s="41" t="e">
        <f t="shared" si="17"/>
        <v>#DIV/0!</v>
      </c>
      <c r="G276" s="137">
        <f t="shared" si="13"/>
        <v>0</v>
      </c>
    </row>
    <row r="277" spans="1:7" ht="38.25">
      <c r="A277" s="65" t="s">
        <v>174</v>
      </c>
      <c r="B277" s="66">
        <v>242</v>
      </c>
      <c r="C277" s="79" t="s">
        <v>449</v>
      </c>
      <c r="D277" s="6"/>
      <c r="E277" s="6"/>
      <c r="F277" s="41" t="e">
        <f t="shared" si="17"/>
        <v>#DIV/0!</v>
      </c>
      <c r="G277" s="137">
        <f t="shared" si="13"/>
        <v>0</v>
      </c>
    </row>
    <row r="278" spans="1:7" ht="25.5">
      <c r="A278" s="82" t="s">
        <v>89</v>
      </c>
      <c r="B278" s="83">
        <v>250</v>
      </c>
      <c r="C278" s="79"/>
      <c r="D278" s="15">
        <f>D279</f>
        <v>0</v>
      </c>
      <c r="E278" s="15">
        <f>E279</f>
        <v>0</v>
      </c>
      <c r="F278" s="41" t="e">
        <f t="shared" si="17"/>
        <v>#DIV/0!</v>
      </c>
      <c r="G278" s="137">
        <f t="shared" si="13"/>
        <v>0</v>
      </c>
    </row>
    <row r="279" spans="1:7" ht="25.5">
      <c r="A279" s="82" t="s">
        <v>90</v>
      </c>
      <c r="B279" s="83">
        <v>251</v>
      </c>
      <c r="C279" s="79"/>
      <c r="D279" s="6"/>
      <c r="E279" s="6"/>
      <c r="F279" s="41" t="e">
        <f t="shared" si="17"/>
        <v>#DIV/0!</v>
      </c>
      <c r="G279" s="137">
        <f t="shared" si="13"/>
        <v>0</v>
      </c>
    </row>
    <row r="280" spans="1:7" ht="15">
      <c r="A280" s="65" t="s">
        <v>77</v>
      </c>
      <c r="B280" s="66">
        <v>290</v>
      </c>
      <c r="C280" s="72"/>
      <c r="D280" s="15">
        <f>D281+D283+D284+D282+D285</f>
        <v>3150.5</v>
      </c>
      <c r="E280" s="15">
        <f>E281+E283+E284+E282+E285</f>
        <v>3150.5</v>
      </c>
      <c r="F280" s="41">
        <f t="shared" si="17"/>
        <v>100</v>
      </c>
      <c r="G280" s="137">
        <f t="shared" si="13"/>
        <v>0</v>
      </c>
    </row>
    <row r="281" spans="1:7" ht="15">
      <c r="A281" s="157" t="s">
        <v>437</v>
      </c>
      <c r="B281" s="66"/>
      <c r="C281" s="72"/>
      <c r="D281" s="6"/>
      <c r="E281" s="6"/>
      <c r="F281" s="41" t="e">
        <f t="shared" si="17"/>
        <v>#DIV/0!</v>
      </c>
      <c r="G281" s="137">
        <f t="shared" si="13"/>
        <v>0</v>
      </c>
    </row>
    <row r="282" spans="1:7" ht="15">
      <c r="A282" s="157" t="s">
        <v>441</v>
      </c>
      <c r="B282" s="66"/>
      <c r="C282" s="72"/>
      <c r="D282" s="6"/>
      <c r="E282" s="6"/>
      <c r="F282" s="41" t="e">
        <f t="shared" si="17"/>
        <v>#DIV/0!</v>
      </c>
      <c r="G282" s="137">
        <f t="shared" si="13"/>
        <v>0</v>
      </c>
    </row>
    <row r="283" spans="1:7" ht="15">
      <c r="A283" s="157" t="s">
        <v>438</v>
      </c>
      <c r="B283" s="66"/>
      <c r="C283" s="72"/>
      <c r="D283" s="6"/>
      <c r="E283" s="6"/>
      <c r="F283" s="41" t="e">
        <f t="shared" si="17"/>
        <v>#DIV/0!</v>
      </c>
      <c r="G283" s="137">
        <f t="shared" si="13"/>
        <v>0</v>
      </c>
    </row>
    <row r="284" spans="1:7" ht="15">
      <c r="A284" s="157" t="s">
        <v>439</v>
      </c>
      <c r="B284" s="66"/>
      <c r="C284" s="72"/>
      <c r="D284" s="6"/>
      <c r="E284" s="6"/>
      <c r="F284" s="41" t="e">
        <f t="shared" si="17"/>
        <v>#DIV/0!</v>
      </c>
      <c r="G284" s="137">
        <f t="shared" si="13"/>
        <v>0</v>
      </c>
    </row>
    <row r="285" spans="1:7" ht="15">
      <c r="A285" s="157" t="s">
        <v>442</v>
      </c>
      <c r="B285" s="66"/>
      <c r="C285" s="72"/>
      <c r="D285" s="6">
        <v>3150.5</v>
      </c>
      <c r="E285" s="6">
        <v>3150.5</v>
      </c>
      <c r="F285" s="41">
        <f t="shared" si="17"/>
        <v>100</v>
      </c>
      <c r="G285" s="137">
        <f t="shared" si="13"/>
        <v>0</v>
      </c>
    </row>
    <row r="286" spans="1:7" ht="15">
      <c r="A286" s="65" t="s">
        <v>78</v>
      </c>
      <c r="B286" s="66">
        <v>300</v>
      </c>
      <c r="C286" s="72"/>
      <c r="D286" s="73">
        <f>D287+D290</f>
        <v>8172</v>
      </c>
      <c r="E286" s="73">
        <f>E287+E290</f>
        <v>8172</v>
      </c>
      <c r="F286" s="41">
        <f t="shared" si="17"/>
        <v>100</v>
      </c>
      <c r="G286" s="137">
        <f t="shared" si="13"/>
        <v>0</v>
      </c>
    </row>
    <row r="287" spans="1:7" ht="15">
      <c r="A287" s="65" t="s">
        <v>79</v>
      </c>
      <c r="B287" s="66">
        <v>310</v>
      </c>
      <c r="C287" s="72"/>
      <c r="D287" s="15">
        <f>D288+D289</f>
        <v>0</v>
      </c>
      <c r="E287" s="15">
        <f>E288+E289</f>
        <v>0</v>
      </c>
      <c r="F287" s="41" t="e">
        <f t="shared" si="17"/>
        <v>#DIV/0!</v>
      </c>
      <c r="G287" s="137">
        <f t="shared" si="13"/>
        <v>0</v>
      </c>
    </row>
    <row r="288" spans="1:7" ht="15">
      <c r="A288" s="157" t="s">
        <v>436</v>
      </c>
      <c r="B288" s="66"/>
      <c r="C288" s="72"/>
      <c r="D288" s="6"/>
      <c r="E288" s="6"/>
      <c r="F288" s="41" t="e">
        <f t="shared" si="17"/>
        <v>#DIV/0!</v>
      </c>
      <c r="G288" s="137">
        <f t="shared" si="13"/>
        <v>0</v>
      </c>
    </row>
    <row r="289" spans="1:7" ht="15">
      <c r="A289" s="157" t="s">
        <v>437</v>
      </c>
      <c r="B289" s="66"/>
      <c r="C289" s="72"/>
      <c r="D289" s="6"/>
      <c r="E289" s="6"/>
      <c r="F289" s="41" t="e">
        <f t="shared" si="17"/>
        <v>#DIV/0!</v>
      </c>
      <c r="G289" s="137">
        <f t="shared" si="13"/>
        <v>0</v>
      </c>
    </row>
    <row r="290" spans="1:7" ht="15">
      <c r="A290" s="65" t="s">
        <v>80</v>
      </c>
      <c r="B290" s="66">
        <v>340</v>
      </c>
      <c r="C290" s="72"/>
      <c r="D290" s="15">
        <f>D291+D292</f>
        <v>8172</v>
      </c>
      <c r="E290" s="15">
        <f>E291+E292</f>
        <v>8172</v>
      </c>
      <c r="F290" s="41">
        <f t="shared" si="17"/>
        <v>100</v>
      </c>
      <c r="G290" s="137">
        <f t="shared" si="13"/>
        <v>0</v>
      </c>
    </row>
    <row r="291" spans="1:7" ht="15">
      <c r="A291" s="157" t="s">
        <v>436</v>
      </c>
      <c r="B291" s="66"/>
      <c r="C291" s="72"/>
      <c r="D291" s="6"/>
      <c r="E291" s="6"/>
      <c r="F291" s="41" t="e">
        <f t="shared" si="17"/>
        <v>#DIV/0!</v>
      </c>
      <c r="G291" s="137">
        <f t="shared" si="13"/>
        <v>0</v>
      </c>
    </row>
    <row r="292" spans="1:7" ht="15">
      <c r="A292" s="157" t="s">
        <v>437</v>
      </c>
      <c r="B292" s="66"/>
      <c r="C292" s="72"/>
      <c r="D292" s="6">
        <v>8172</v>
      </c>
      <c r="E292" s="6">
        <v>8172</v>
      </c>
      <c r="F292" s="41">
        <f t="shared" si="17"/>
        <v>100</v>
      </c>
      <c r="G292" s="137">
        <f t="shared" si="13"/>
        <v>0</v>
      </c>
    </row>
    <row r="293" spans="1:7" ht="15">
      <c r="A293" s="65" t="s">
        <v>151</v>
      </c>
      <c r="B293" s="66">
        <v>500</v>
      </c>
      <c r="C293" s="72"/>
      <c r="D293" s="73">
        <f>D294</f>
        <v>0</v>
      </c>
      <c r="E293" s="73">
        <f>E294</f>
        <v>0</v>
      </c>
      <c r="F293" s="41" t="e">
        <f t="shared" si="17"/>
        <v>#DIV/0!</v>
      </c>
      <c r="G293" s="137">
        <f aca="true" t="shared" si="18" ref="G293:G356">D293-E293</f>
        <v>0</v>
      </c>
    </row>
    <row r="294" spans="1:7" ht="25.5">
      <c r="A294" s="65" t="s">
        <v>152</v>
      </c>
      <c r="B294" s="66">
        <v>530</v>
      </c>
      <c r="C294" s="72"/>
      <c r="D294" s="6"/>
      <c r="E294" s="6"/>
      <c r="F294" s="41" t="e">
        <f t="shared" si="17"/>
        <v>#DIV/0!</v>
      </c>
      <c r="G294" s="137">
        <f t="shared" si="18"/>
        <v>0</v>
      </c>
    </row>
    <row r="295" spans="1:7" ht="45">
      <c r="A295" s="78" t="s">
        <v>369</v>
      </c>
      <c r="B295" s="75"/>
      <c r="C295" s="76"/>
      <c r="D295" s="13">
        <f>SUM(D296,D321)</f>
        <v>726703.41</v>
      </c>
      <c r="E295" s="13">
        <f>SUM(E296,E321)</f>
        <v>726703.41</v>
      </c>
      <c r="F295" s="77">
        <f t="shared" si="17"/>
        <v>100</v>
      </c>
      <c r="G295" s="137">
        <f t="shared" si="18"/>
        <v>0</v>
      </c>
    </row>
    <row r="296" spans="1:7" ht="15">
      <c r="A296" s="65" t="s">
        <v>65</v>
      </c>
      <c r="B296" s="66">
        <v>200</v>
      </c>
      <c r="C296" s="72"/>
      <c r="D296" s="73">
        <f>SUM(D297,D301,D314,D316)</f>
        <v>726703.41</v>
      </c>
      <c r="E296" s="73">
        <f>SUM(E297,E301,E314,E316)</f>
        <v>726703.41</v>
      </c>
      <c r="F296" s="41">
        <f t="shared" si="17"/>
        <v>100</v>
      </c>
      <c r="G296" s="137">
        <f t="shared" si="18"/>
        <v>0</v>
      </c>
    </row>
    <row r="297" spans="1:7" ht="15">
      <c r="A297" s="65" t="s">
        <v>66</v>
      </c>
      <c r="B297" s="66">
        <v>210</v>
      </c>
      <c r="C297" s="72"/>
      <c r="D297" s="73">
        <f>SUM(D298:D300)</f>
        <v>726703.41</v>
      </c>
      <c r="E297" s="73">
        <f>SUM(E298:E300)</f>
        <v>726703.41</v>
      </c>
      <c r="F297" s="41">
        <f t="shared" si="17"/>
        <v>100</v>
      </c>
      <c r="G297" s="137">
        <f t="shared" si="18"/>
        <v>0</v>
      </c>
    </row>
    <row r="298" spans="1:7" ht="15">
      <c r="A298" s="65" t="s">
        <v>67</v>
      </c>
      <c r="B298" s="66">
        <v>211</v>
      </c>
      <c r="C298" s="72"/>
      <c r="D298" s="6">
        <v>559363.75</v>
      </c>
      <c r="E298" s="6">
        <v>559363.75</v>
      </c>
      <c r="F298" s="41">
        <f t="shared" si="17"/>
        <v>100</v>
      </c>
      <c r="G298" s="137">
        <f t="shared" si="18"/>
        <v>0</v>
      </c>
    </row>
    <row r="299" spans="1:7" ht="15">
      <c r="A299" s="65" t="s">
        <v>68</v>
      </c>
      <c r="B299" s="66">
        <v>212</v>
      </c>
      <c r="C299" s="72"/>
      <c r="D299" s="6"/>
      <c r="E299" s="6"/>
      <c r="F299" s="41" t="e">
        <f t="shared" si="17"/>
        <v>#DIV/0!</v>
      </c>
      <c r="G299" s="137">
        <f t="shared" si="18"/>
        <v>0</v>
      </c>
    </row>
    <row r="300" spans="1:7" ht="15">
      <c r="A300" s="65" t="s">
        <v>69</v>
      </c>
      <c r="B300" s="66">
        <v>213</v>
      </c>
      <c r="C300" s="72"/>
      <c r="D300" s="6">
        <v>167339.66</v>
      </c>
      <c r="E300" s="6">
        <v>167339.66</v>
      </c>
      <c r="F300" s="41">
        <f t="shared" si="17"/>
        <v>100</v>
      </c>
      <c r="G300" s="137">
        <f t="shared" si="18"/>
        <v>0</v>
      </c>
    </row>
    <row r="301" spans="1:7" ht="15">
      <c r="A301" s="65" t="s">
        <v>70</v>
      </c>
      <c r="B301" s="66">
        <v>220</v>
      </c>
      <c r="C301" s="72"/>
      <c r="D301" s="73">
        <f>D302+D305+D306+D307+D308+D311</f>
        <v>0</v>
      </c>
      <c r="E301" s="73">
        <f>E302+E305+E306+E307+E308+E311</f>
        <v>0</v>
      </c>
      <c r="F301" s="41" t="e">
        <f t="shared" si="17"/>
        <v>#DIV/0!</v>
      </c>
      <c r="G301" s="137">
        <f t="shared" si="18"/>
        <v>0</v>
      </c>
    </row>
    <row r="302" spans="1:7" ht="15">
      <c r="A302" s="65" t="s">
        <v>71</v>
      </c>
      <c r="B302" s="66">
        <v>221</v>
      </c>
      <c r="C302" s="72"/>
      <c r="D302" s="15">
        <f>D303+D304</f>
        <v>0</v>
      </c>
      <c r="E302" s="15">
        <f>E303+E304</f>
        <v>0</v>
      </c>
      <c r="F302" s="41" t="e">
        <f t="shared" si="17"/>
        <v>#DIV/0!</v>
      </c>
      <c r="G302" s="137">
        <f t="shared" si="18"/>
        <v>0</v>
      </c>
    </row>
    <row r="303" spans="1:7" ht="15">
      <c r="A303" s="157" t="s">
        <v>436</v>
      </c>
      <c r="B303" s="66"/>
      <c r="C303" s="72"/>
      <c r="D303" s="6"/>
      <c r="E303" s="6"/>
      <c r="F303" s="41" t="e">
        <f t="shared" si="17"/>
        <v>#DIV/0!</v>
      </c>
      <c r="G303" s="137">
        <f t="shared" si="18"/>
        <v>0</v>
      </c>
    </row>
    <row r="304" spans="1:7" ht="15">
      <c r="A304" s="157" t="s">
        <v>437</v>
      </c>
      <c r="B304" s="66"/>
      <c r="C304" s="72"/>
      <c r="D304" s="6"/>
      <c r="E304" s="6"/>
      <c r="F304" s="41" t="e">
        <f t="shared" si="17"/>
        <v>#DIV/0!</v>
      </c>
      <c r="G304" s="137">
        <f t="shared" si="18"/>
        <v>0</v>
      </c>
    </row>
    <row r="305" spans="1:7" ht="15">
      <c r="A305" s="65" t="s">
        <v>72</v>
      </c>
      <c r="B305" s="66">
        <v>222</v>
      </c>
      <c r="C305" s="72"/>
      <c r="D305" s="6"/>
      <c r="E305" s="6"/>
      <c r="F305" s="41" t="e">
        <f t="shared" si="17"/>
        <v>#DIV/0!</v>
      </c>
      <c r="G305" s="137">
        <f t="shared" si="18"/>
        <v>0</v>
      </c>
    </row>
    <row r="306" spans="1:7" ht="15">
      <c r="A306" s="65" t="s">
        <v>73</v>
      </c>
      <c r="B306" s="66">
        <v>223</v>
      </c>
      <c r="C306" s="72"/>
      <c r="D306" s="6"/>
      <c r="E306" s="6"/>
      <c r="F306" s="41" t="e">
        <f t="shared" si="17"/>
        <v>#DIV/0!</v>
      </c>
      <c r="G306" s="137">
        <f t="shared" si="18"/>
        <v>0</v>
      </c>
    </row>
    <row r="307" spans="1:7" ht="15">
      <c r="A307" s="65" t="s">
        <v>74</v>
      </c>
      <c r="B307" s="66">
        <v>224</v>
      </c>
      <c r="C307" s="72"/>
      <c r="D307" s="6"/>
      <c r="E307" s="6"/>
      <c r="F307" s="41" t="e">
        <f t="shared" si="17"/>
        <v>#DIV/0!</v>
      </c>
      <c r="G307" s="137">
        <f t="shared" si="18"/>
        <v>0</v>
      </c>
    </row>
    <row r="308" spans="1:7" ht="15">
      <c r="A308" s="65" t="s">
        <v>75</v>
      </c>
      <c r="B308" s="66">
        <v>225</v>
      </c>
      <c r="C308" s="72"/>
      <c r="D308" s="15">
        <f>D309+D310</f>
        <v>0</v>
      </c>
      <c r="E308" s="15">
        <f>E309+E310</f>
        <v>0</v>
      </c>
      <c r="F308" s="41" t="e">
        <f t="shared" si="17"/>
        <v>#DIV/0!</v>
      </c>
      <c r="G308" s="137">
        <f t="shared" si="18"/>
        <v>0</v>
      </c>
    </row>
    <row r="309" spans="1:7" ht="15">
      <c r="A309" s="157" t="s">
        <v>436</v>
      </c>
      <c r="B309" s="66"/>
      <c r="C309" s="72"/>
      <c r="D309" s="6"/>
      <c r="E309" s="6"/>
      <c r="F309" s="41" t="e">
        <f t="shared" si="17"/>
        <v>#DIV/0!</v>
      </c>
      <c r="G309" s="137">
        <f t="shared" si="18"/>
        <v>0</v>
      </c>
    </row>
    <row r="310" spans="1:7" ht="15">
      <c r="A310" s="157" t="s">
        <v>437</v>
      </c>
      <c r="B310" s="66"/>
      <c r="C310" s="72"/>
      <c r="D310" s="6"/>
      <c r="E310" s="6"/>
      <c r="F310" s="41" t="e">
        <f t="shared" si="17"/>
        <v>#DIV/0!</v>
      </c>
      <c r="G310" s="137">
        <f t="shared" si="18"/>
        <v>0</v>
      </c>
    </row>
    <row r="311" spans="1:7" ht="15">
      <c r="A311" s="65" t="s">
        <v>76</v>
      </c>
      <c r="B311" s="66">
        <v>226</v>
      </c>
      <c r="C311" s="72"/>
      <c r="D311" s="15">
        <f>D312+D313</f>
        <v>0</v>
      </c>
      <c r="E311" s="15">
        <f>E312+E313</f>
        <v>0</v>
      </c>
      <c r="F311" s="41" t="e">
        <f t="shared" si="17"/>
        <v>#DIV/0!</v>
      </c>
      <c r="G311" s="137">
        <f t="shared" si="18"/>
        <v>0</v>
      </c>
    </row>
    <row r="312" spans="1:7" ht="15">
      <c r="A312" s="157" t="s">
        <v>436</v>
      </c>
      <c r="B312" s="66"/>
      <c r="C312" s="72"/>
      <c r="D312" s="6"/>
      <c r="E312" s="6"/>
      <c r="F312" s="41" t="e">
        <f t="shared" si="17"/>
        <v>#DIV/0!</v>
      </c>
      <c r="G312" s="137">
        <f t="shared" si="18"/>
        <v>0</v>
      </c>
    </row>
    <row r="313" spans="1:7" ht="15">
      <c r="A313" s="157" t="s">
        <v>437</v>
      </c>
      <c r="B313" s="66"/>
      <c r="C313" s="72"/>
      <c r="D313" s="6"/>
      <c r="E313" s="6"/>
      <c r="F313" s="41" t="e">
        <f t="shared" si="17"/>
        <v>#DIV/0!</v>
      </c>
      <c r="G313" s="137">
        <f t="shared" si="18"/>
        <v>0</v>
      </c>
    </row>
    <row r="314" spans="1:7" ht="15">
      <c r="A314" s="65" t="s">
        <v>83</v>
      </c>
      <c r="B314" s="66">
        <v>260</v>
      </c>
      <c r="C314" s="72"/>
      <c r="D314" s="73">
        <f>D315</f>
        <v>0</v>
      </c>
      <c r="E314" s="73">
        <f>E315</f>
        <v>0</v>
      </c>
      <c r="F314" s="41" t="e">
        <f t="shared" si="17"/>
        <v>#DIV/0!</v>
      </c>
      <c r="G314" s="137">
        <f t="shared" si="18"/>
        <v>0</v>
      </c>
    </row>
    <row r="315" spans="1:7" ht="15">
      <c r="A315" s="65" t="s">
        <v>84</v>
      </c>
      <c r="B315" s="66">
        <v>262</v>
      </c>
      <c r="C315" s="72"/>
      <c r="D315" s="6"/>
      <c r="E315" s="6"/>
      <c r="F315" s="41" t="e">
        <f t="shared" si="17"/>
        <v>#DIV/0!</v>
      </c>
      <c r="G315" s="137">
        <f t="shared" si="18"/>
        <v>0</v>
      </c>
    </row>
    <row r="316" spans="1:7" ht="15">
      <c r="A316" s="65" t="s">
        <v>77</v>
      </c>
      <c r="B316" s="66">
        <v>290</v>
      </c>
      <c r="C316" s="72"/>
      <c r="D316" s="15">
        <f>D317+D318+D319+D320</f>
        <v>0</v>
      </c>
      <c r="E316" s="15">
        <f>E317+E318+E319+E320</f>
        <v>0</v>
      </c>
      <c r="F316" s="41" t="e">
        <f t="shared" si="17"/>
        <v>#DIV/0!</v>
      </c>
      <c r="G316" s="137">
        <f t="shared" si="18"/>
        <v>0</v>
      </c>
    </row>
    <row r="317" spans="1:7" ht="15">
      <c r="A317" s="157" t="s">
        <v>437</v>
      </c>
      <c r="B317" s="66"/>
      <c r="C317" s="72"/>
      <c r="D317" s="6"/>
      <c r="E317" s="6"/>
      <c r="F317" s="41" t="e">
        <f t="shared" si="17"/>
        <v>#DIV/0!</v>
      </c>
      <c r="G317" s="137">
        <f t="shared" si="18"/>
        <v>0</v>
      </c>
    </row>
    <row r="318" spans="1:7" ht="15">
      <c r="A318" s="157" t="s">
        <v>438</v>
      </c>
      <c r="B318" s="66"/>
      <c r="C318" s="72"/>
      <c r="D318" s="6"/>
      <c r="E318" s="6"/>
      <c r="F318" s="41" t="e">
        <f t="shared" si="17"/>
        <v>#DIV/0!</v>
      </c>
      <c r="G318" s="137">
        <f t="shared" si="18"/>
        <v>0</v>
      </c>
    </row>
    <row r="319" spans="1:7" ht="15">
      <c r="A319" s="157" t="s">
        <v>439</v>
      </c>
      <c r="B319" s="66"/>
      <c r="C319" s="72"/>
      <c r="D319" s="6"/>
      <c r="E319" s="6"/>
      <c r="F319" s="41" t="e">
        <f t="shared" si="17"/>
        <v>#DIV/0!</v>
      </c>
      <c r="G319" s="137">
        <f t="shared" si="18"/>
        <v>0</v>
      </c>
    </row>
    <row r="320" spans="1:7" ht="15">
      <c r="A320" s="157" t="s">
        <v>442</v>
      </c>
      <c r="B320" s="66"/>
      <c r="C320" s="72"/>
      <c r="D320" s="6"/>
      <c r="E320" s="6"/>
      <c r="F320" s="41" t="e">
        <f t="shared" si="17"/>
        <v>#DIV/0!</v>
      </c>
      <c r="G320" s="137">
        <f t="shared" si="18"/>
        <v>0</v>
      </c>
    </row>
    <row r="321" spans="1:7" ht="15">
      <c r="A321" s="65" t="s">
        <v>78</v>
      </c>
      <c r="B321" s="66">
        <v>300</v>
      </c>
      <c r="C321" s="72"/>
      <c r="D321" s="73">
        <f>D322+D325</f>
        <v>0</v>
      </c>
      <c r="E321" s="73">
        <f>E322+E325</f>
        <v>0</v>
      </c>
      <c r="F321" s="41" t="e">
        <f t="shared" si="17"/>
        <v>#DIV/0!</v>
      </c>
      <c r="G321" s="137">
        <f t="shared" si="18"/>
        <v>0</v>
      </c>
    </row>
    <row r="322" spans="1:7" ht="15">
      <c r="A322" s="65" t="s">
        <v>79</v>
      </c>
      <c r="B322" s="66">
        <v>310</v>
      </c>
      <c r="C322" s="72"/>
      <c r="D322" s="15">
        <f>D323+D324</f>
        <v>0</v>
      </c>
      <c r="E322" s="15">
        <f>E323+E324</f>
        <v>0</v>
      </c>
      <c r="F322" s="41" t="e">
        <f t="shared" si="17"/>
        <v>#DIV/0!</v>
      </c>
      <c r="G322" s="137">
        <f t="shared" si="18"/>
        <v>0</v>
      </c>
    </row>
    <row r="323" spans="1:7" ht="15">
      <c r="A323" s="157" t="s">
        <v>436</v>
      </c>
      <c r="B323" s="66"/>
      <c r="C323" s="72"/>
      <c r="D323" s="6"/>
      <c r="E323" s="6"/>
      <c r="F323" s="41" t="e">
        <f t="shared" si="17"/>
        <v>#DIV/0!</v>
      </c>
      <c r="G323" s="137">
        <f t="shared" si="18"/>
        <v>0</v>
      </c>
    </row>
    <row r="324" spans="1:7" ht="15">
      <c r="A324" s="157" t="s">
        <v>437</v>
      </c>
      <c r="B324" s="66"/>
      <c r="C324" s="72"/>
      <c r="D324" s="6"/>
      <c r="E324" s="6"/>
      <c r="F324" s="41" t="e">
        <f t="shared" si="17"/>
        <v>#DIV/0!</v>
      </c>
      <c r="G324" s="137">
        <f t="shared" si="18"/>
        <v>0</v>
      </c>
    </row>
    <row r="325" spans="1:7" ht="15">
      <c r="A325" s="65" t="s">
        <v>80</v>
      </c>
      <c r="B325" s="66">
        <v>340</v>
      </c>
      <c r="C325" s="72"/>
      <c r="D325" s="15">
        <f>D326+D327</f>
        <v>0</v>
      </c>
      <c r="E325" s="15">
        <f>E326+E327</f>
        <v>0</v>
      </c>
      <c r="F325" s="41" t="e">
        <f t="shared" si="17"/>
        <v>#DIV/0!</v>
      </c>
      <c r="G325" s="137">
        <f t="shared" si="18"/>
        <v>0</v>
      </c>
    </row>
    <row r="326" spans="1:7" ht="15">
      <c r="A326" s="157" t="s">
        <v>436</v>
      </c>
      <c r="B326" s="66"/>
      <c r="C326" s="72"/>
      <c r="D326" s="6"/>
      <c r="E326" s="6"/>
      <c r="F326" s="41" t="e">
        <f t="shared" si="17"/>
        <v>#DIV/0!</v>
      </c>
      <c r="G326" s="137">
        <f t="shared" si="18"/>
        <v>0</v>
      </c>
    </row>
    <row r="327" spans="1:7" ht="15">
      <c r="A327" s="157" t="s">
        <v>437</v>
      </c>
      <c r="B327" s="66"/>
      <c r="C327" s="72"/>
      <c r="D327" s="6"/>
      <c r="E327" s="6"/>
      <c r="F327" s="41" t="e">
        <f t="shared" si="17"/>
        <v>#DIV/0!</v>
      </c>
      <c r="G327" s="137">
        <f t="shared" si="18"/>
        <v>0</v>
      </c>
    </row>
    <row r="328" spans="1:7" ht="45">
      <c r="A328" s="60" t="s">
        <v>378</v>
      </c>
      <c r="B328" s="61"/>
      <c r="C328" s="84"/>
      <c r="D328" s="16">
        <f>SUM(D329,D350)</f>
        <v>68900</v>
      </c>
      <c r="E328" s="16">
        <f>SUM(E329,E350)</f>
        <v>68900</v>
      </c>
      <c r="F328" s="64">
        <f t="shared" si="17"/>
        <v>100</v>
      </c>
      <c r="G328" s="137">
        <f t="shared" si="18"/>
        <v>0</v>
      </c>
    </row>
    <row r="329" spans="1:7" ht="15">
      <c r="A329" s="65" t="s">
        <v>65</v>
      </c>
      <c r="B329" s="66">
        <v>200</v>
      </c>
      <c r="C329" s="72"/>
      <c r="D329" s="73">
        <f>SUM(D330,D334,D347,D349)</f>
        <v>66000</v>
      </c>
      <c r="E329" s="73">
        <f>SUM(E330,E334,E347,E349)</f>
        <v>66000</v>
      </c>
      <c r="F329" s="41">
        <f t="shared" si="17"/>
        <v>100</v>
      </c>
      <c r="G329" s="137">
        <f t="shared" si="18"/>
        <v>0</v>
      </c>
    </row>
    <row r="330" spans="1:7" ht="15">
      <c r="A330" s="65" t="s">
        <v>66</v>
      </c>
      <c r="B330" s="66">
        <v>210</v>
      </c>
      <c r="C330" s="72"/>
      <c r="D330" s="73">
        <f>SUM(D331:D333)</f>
        <v>64000</v>
      </c>
      <c r="E330" s="73">
        <f>SUM(E331:E333)</f>
        <v>64000</v>
      </c>
      <c r="F330" s="41">
        <f t="shared" si="17"/>
        <v>100</v>
      </c>
      <c r="G330" s="137">
        <f t="shared" si="18"/>
        <v>0</v>
      </c>
    </row>
    <row r="331" spans="1:7" ht="15">
      <c r="A331" s="65" t="s">
        <v>67</v>
      </c>
      <c r="B331" s="66">
        <v>211</v>
      </c>
      <c r="C331" s="72"/>
      <c r="D331" s="6">
        <v>47619.05</v>
      </c>
      <c r="E331" s="6">
        <v>47619.05</v>
      </c>
      <c r="F331" s="41">
        <f t="shared" si="17"/>
        <v>100</v>
      </c>
      <c r="G331" s="137">
        <f t="shared" si="18"/>
        <v>0</v>
      </c>
    </row>
    <row r="332" spans="1:7" ht="15">
      <c r="A332" s="65" t="s">
        <v>68</v>
      </c>
      <c r="B332" s="66">
        <v>212</v>
      </c>
      <c r="C332" s="72"/>
      <c r="D332" s="6">
        <v>2000</v>
      </c>
      <c r="E332" s="6">
        <v>2000</v>
      </c>
      <c r="F332" s="41">
        <f t="shared" si="17"/>
        <v>100</v>
      </c>
      <c r="G332" s="137">
        <f t="shared" si="18"/>
        <v>0</v>
      </c>
    </row>
    <row r="333" spans="1:7" ht="15">
      <c r="A333" s="65" t="s">
        <v>69</v>
      </c>
      <c r="B333" s="66">
        <v>213</v>
      </c>
      <c r="C333" s="72"/>
      <c r="D333" s="6">
        <v>14380.95</v>
      </c>
      <c r="E333" s="6">
        <v>14380.95</v>
      </c>
      <c r="F333" s="41">
        <f t="shared" si="17"/>
        <v>100</v>
      </c>
      <c r="G333" s="137">
        <f t="shared" si="18"/>
        <v>0</v>
      </c>
    </row>
    <row r="334" spans="1:7" ht="15">
      <c r="A334" s="65" t="s">
        <v>70</v>
      </c>
      <c r="B334" s="66">
        <v>220</v>
      </c>
      <c r="C334" s="72"/>
      <c r="D334" s="73">
        <f>D335+D338+D339+D340+D341+D344</f>
        <v>2000</v>
      </c>
      <c r="E334" s="73">
        <f>E335+E338+E339+E340+E341+E344</f>
        <v>2000</v>
      </c>
      <c r="F334" s="41">
        <f t="shared" si="17"/>
        <v>100</v>
      </c>
      <c r="G334" s="137">
        <f t="shared" si="18"/>
        <v>0</v>
      </c>
    </row>
    <row r="335" spans="1:7" ht="15">
      <c r="A335" s="65" t="s">
        <v>71</v>
      </c>
      <c r="B335" s="66">
        <v>221</v>
      </c>
      <c r="C335" s="72"/>
      <c r="D335" s="15">
        <f>D336+D337</f>
        <v>2000</v>
      </c>
      <c r="E335" s="15">
        <f>E336+E337</f>
        <v>2000</v>
      </c>
      <c r="F335" s="41">
        <f t="shared" si="17"/>
        <v>100</v>
      </c>
      <c r="G335" s="137">
        <f t="shared" si="18"/>
        <v>0</v>
      </c>
    </row>
    <row r="336" spans="1:7" ht="15">
      <c r="A336" s="157" t="s">
        <v>436</v>
      </c>
      <c r="B336" s="66"/>
      <c r="C336" s="72"/>
      <c r="D336" s="6">
        <v>2000</v>
      </c>
      <c r="E336" s="6">
        <v>2000</v>
      </c>
      <c r="F336" s="41">
        <f t="shared" si="17"/>
        <v>100</v>
      </c>
      <c r="G336" s="137">
        <f t="shared" si="18"/>
        <v>0</v>
      </c>
    </row>
    <row r="337" spans="1:7" ht="15">
      <c r="A337" s="157" t="s">
        <v>437</v>
      </c>
      <c r="B337" s="66"/>
      <c r="C337" s="72"/>
      <c r="D337" s="6"/>
      <c r="E337" s="6"/>
      <c r="F337" s="41" t="e">
        <f t="shared" si="17"/>
        <v>#DIV/0!</v>
      </c>
      <c r="G337" s="137">
        <f t="shared" si="18"/>
        <v>0</v>
      </c>
    </row>
    <row r="338" spans="1:7" ht="15">
      <c r="A338" s="65" t="s">
        <v>72</v>
      </c>
      <c r="B338" s="66">
        <v>222</v>
      </c>
      <c r="C338" s="72"/>
      <c r="D338" s="6"/>
      <c r="E338" s="6"/>
      <c r="F338" s="41" t="e">
        <f t="shared" si="17"/>
        <v>#DIV/0!</v>
      </c>
      <c r="G338" s="137">
        <f t="shared" si="18"/>
        <v>0</v>
      </c>
    </row>
    <row r="339" spans="1:7" ht="15">
      <c r="A339" s="65" t="s">
        <v>73</v>
      </c>
      <c r="B339" s="66">
        <v>223</v>
      </c>
      <c r="C339" s="72"/>
      <c r="D339" s="6"/>
      <c r="E339" s="6"/>
      <c r="F339" s="41" t="e">
        <f t="shared" si="17"/>
        <v>#DIV/0!</v>
      </c>
      <c r="G339" s="137">
        <f t="shared" si="18"/>
        <v>0</v>
      </c>
    </row>
    <row r="340" spans="1:7" ht="15">
      <c r="A340" s="65" t="s">
        <v>74</v>
      </c>
      <c r="B340" s="66">
        <v>224</v>
      </c>
      <c r="C340" s="72"/>
      <c r="D340" s="6"/>
      <c r="E340" s="6"/>
      <c r="F340" s="41" t="e">
        <f t="shared" si="17"/>
        <v>#DIV/0!</v>
      </c>
      <c r="G340" s="137">
        <f t="shared" si="18"/>
        <v>0</v>
      </c>
    </row>
    <row r="341" spans="1:7" ht="15">
      <c r="A341" s="65" t="s">
        <v>75</v>
      </c>
      <c r="B341" s="66">
        <v>225</v>
      </c>
      <c r="C341" s="72"/>
      <c r="D341" s="15">
        <f>D342+D343</f>
        <v>0</v>
      </c>
      <c r="E341" s="15">
        <f>E342+E343</f>
        <v>0</v>
      </c>
      <c r="F341" s="41" t="e">
        <f t="shared" si="17"/>
        <v>#DIV/0!</v>
      </c>
      <c r="G341" s="137">
        <f t="shared" si="18"/>
        <v>0</v>
      </c>
    </row>
    <row r="342" spans="1:7" ht="15">
      <c r="A342" s="157" t="s">
        <v>436</v>
      </c>
      <c r="B342" s="66"/>
      <c r="C342" s="72"/>
      <c r="D342" s="6"/>
      <c r="E342" s="6"/>
      <c r="F342" s="41" t="e">
        <f t="shared" si="17"/>
        <v>#DIV/0!</v>
      </c>
      <c r="G342" s="137">
        <f t="shared" si="18"/>
        <v>0</v>
      </c>
    </row>
    <row r="343" spans="1:7" ht="15">
      <c r="A343" s="157" t="s">
        <v>437</v>
      </c>
      <c r="B343" s="66"/>
      <c r="C343" s="72"/>
      <c r="D343" s="6"/>
      <c r="E343" s="6"/>
      <c r="F343" s="41" t="e">
        <f t="shared" si="17"/>
        <v>#DIV/0!</v>
      </c>
      <c r="G343" s="137">
        <f t="shared" si="18"/>
        <v>0</v>
      </c>
    </row>
    <row r="344" spans="1:7" ht="15">
      <c r="A344" s="65" t="s">
        <v>76</v>
      </c>
      <c r="B344" s="66">
        <v>226</v>
      </c>
      <c r="C344" s="72"/>
      <c r="D344" s="15">
        <f>D345+D346</f>
        <v>0</v>
      </c>
      <c r="E344" s="15">
        <f>E345+E346</f>
        <v>0</v>
      </c>
      <c r="F344" s="41" t="e">
        <f t="shared" si="17"/>
        <v>#DIV/0!</v>
      </c>
      <c r="G344" s="137">
        <f t="shared" si="18"/>
        <v>0</v>
      </c>
    </row>
    <row r="345" spans="1:7" ht="15">
      <c r="A345" s="157" t="s">
        <v>436</v>
      </c>
      <c r="B345" s="66"/>
      <c r="C345" s="72"/>
      <c r="D345" s="6"/>
      <c r="E345" s="6"/>
      <c r="F345" s="41" t="e">
        <f t="shared" si="17"/>
        <v>#DIV/0!</v>
      </c>
      <c r="G345" s="137">
        <f t="shared" si="18"/>
        <v>0</v>
      </c>
    </row>
    <row r="346" spans="1:7" ht="15">
      <c r="A346" s="157" t="s">
        <v>437</v>
      </c>
      <c r="B346" s="66"/>
      <c r="C346" s="72"/>
      <c r="D346" s="6"/>
      <c r="E346" s="6"/>
      <c r="F346" s="41" t="e">
        <f t="shared" si="17"/>
        <v>#DIV/0!</v>
      </c>
      <c r="G346" s="137">
        <f t="shared" si="18"/>
        <v>0</v>
      </c>
    </row>
    <row r="347" spans="1:7" ht="15">
      <c r="A347" s="65" t="s">
        <v>83</v>
      </c>
      <c r="B347" s="66">
        <v>260</v>
      </c>
      <c r="C347" s="72"/>
      <c r="D347" s="73">
        <f>D348</f>
        <v>0</v>
      </c>
      <c r="E347" s="73">
        <f>E348</f>
        <v>0</v>
      </c>
      <c r="F347" s="41" t="e">
        <f t="shared" si="17"/>
        <v>#DIV/0!</v>
      </c>
      <c r="G347" s="137">
        <f t="shared" si="18"/>
        <v>0</v>
      </c>
    </row>
    <row r="348" spans="1:7" ht="15">
      <c r="A348" s="65" t="s">
        <v>84</v>
      </c>
      <c r="B348" s="66">
        <v>262</v>
      </c>
      <c r="C348" s="72"/>
      <c r="D348" s="6"/>
      <c r="E348" s="6"/>
      <c r="F348" s="41" t="e">
        <f t="shared" si="17"/>
        <v>#DIV/0!</v>
      </c>
      <c r="G348" s="137">
        <f t="shared" si="18"/>
        <v>0</v>
      </c>
    </row>
    <row r="349" spans="1:7" ht="15">
      <c r="A349" s="65" t="s">
        <v>77</v>
      </c>
      <c r="B349" s="66">
        <v>290</v>
      </c>
      <c r="C349" s="72"/>
      <c r="D349" s="6"/>
      <c r="E349" s="6"/>
      <c r="F349" s="41" t="e">
        <f t="shared" si="17"/>
        <v>#DIV/0!</v>
      </c>
      <c r="G349" s="137">
        <f t="shared" si="18"/>
        <v>0</v>
      </c>
    </row>
    <row r="350" spans="1:7" ht="15">
      <c r="A350" s="65" t="s">
        <v>78</v>
      </c>
      <c r="B350" s="66">
        <v>300</v>
      </c>
      <c r="C350" s="72"/>
      <c r="D350" s="73">
        <f>D351+D354</f>
        <v>2900</v>
      </c>
      <c r="E350" s="73">
        <f>E351+E354</f>
        <v>2900</v>
      </c>
      <c r="F350" s="41">
        <f t="shared" si="17"/>
        <v>100</v>
      </c>
      <c r="G350" s="137">
        <f t="shared" si="18"/>
        <v>0</v>
      </c>
    </row>
    <row r="351" spans="1:7" ht="15">
      <c r="A351" s="65" t="s">
        <v>79</v>
      </c>
      <c r="B351" s="66">
        <v>310</v>
      </c>
      <c r="C351" s="72"/>
      <c r="D351" s="15">
        <f>D352+D353</f>
        <v>0</v>
      </c>
      <c r="E351" s="15">
        <f>E352+E353</f>
        <v>0</v>
      </c>
      <c r="F351" s="41" t="e">
        <f t="shared" si="17"/>
        <v>#DIV/0!</v>
      </c>
      <c r="G351" s="137">
        <f t="shared" si="18"/>
        <v>0</v>
      </c>
    </row>
    <row r="352" spans="1:7" ht="15">
      <c r="A352" s="157" t="s">
        <v>436</v>
      </c>
      <c r="B352" s="66"/>
      <c r="C352" s="72"/>
      <c r="D352" s="6"/>
      <c r="E352" s="6"/>
      <c r="F352" s="41" t="e">
        <f t="shared" si="17"/>
        <v>#DIV/0!</v>
      </c>
      <c r="G352" s="137">
        <f t="shared" si="18"/>
        <v>0</v>
      </c>
    </row>
    <row r="353" spans="1:7" ht="15">
      <c r="A353" s="157" t="s">
        <v>437</v>
      </c>
      <c r="B353" s="66"/>
      <c r="C353" s="72"/>
      <c r="D353" s="6"/>
      <c r="E353" s="6"/>
      <c r="F353" s="41" t="e">
        <f t="shared" si="17"/>
        <v>#DIV/0!</v>
      </c>
      <c r="G353" s="137">
        <f t="shared" si="18"/>
        <v>0</v>
      </c>
    </row>
    <row r="354" spans="1:7" ht="15">
      <c r="A354" s="65" t="s">
        <v>80</v>
      </c>
      <c r="B354" s="66">
        <v>340</v>
      </c>
      <c r="C354" s="72"/>
      <c r="D354" s="15">
        <f>D355+D356</f>
        <v>2900</v>
      </c>
      <c r="E354" s="15">
        <f>E355+E356</f>
        <v>2900</v>
      </c>
      <c r="F354" s="41">
        <f t="shared" si="17"/>
        <v>100</v>
      </c>
      <c r="G354" s="137">
        <f t="shared" si="18"/>
        <v>0</v>
      </c>
    </row>
    <row r="355" spans="1:7" ht="15">
      <c r="A355" s="157" t="s">
        <v>436</v>
      </c>
      <c r="B355" s="66"/>
      <c r="C355" s="72"/>
      <c r="D355" s="6"/>
      <c r="E355" s="6"/>
      <c r="F355" s="41" t="e">
        <f t="shared" si="17"/>
        <v>#DIV/0!</v>
      </c>
      <c r="G355" s="137">
        <f t="shared" si="18"/>
        <v>0</v>
      </c>
    </row>
    <row r="356" spans="1:7" ht="15">
      <c r="A356" s="157" t="s">
        <v>437</v>
      </c>
      <c r="B356" s="66"/>
      <c r="C356" s="72"/>
      <c r="D356" s="6">
        <v>2900</v>
      </c>
      <c r="E356" s="6">
        <v>2900</v>
      </c>
      <c r="F356" s="41">
        <f t="shared" si="17"/>
        <v>100</v>
      </c>
      <c r="G356" s="137">
        <f t="shared" si="18"/>
        <v>0</v>
      </c>
    </row>
    <row r="357" spans="1:7" ht="30">
      <c r="A357" s="60" t="s">
        <v>153</v>
      </c>
      <c r="B357" s="61"/>
      <c r="C357" s="84"/>
      <c r="D357" s="85">
        <f>SUM(D358,D364)</f>
        <v>0</v>
      </c>
      <c r="E357" s="85">
        <f>SUM(E358,E364)</f>
        <v>0</v>
      </c>
      <c r="F357" s="64" t="e">
        <f t="shared" si="17"/>
        <v>#DIV/0!</v>
      </c>
      <c r="G357" s="137">
        <f aca="true" t="shared" si="19" ref="G357:G421">D357-E357</f>
        <v>0</v>
      </c>
    </row>
    <row r="358" spans="1:7" ht="15">
      <c r="A358" s="65" t="s">
        <v>65</v>
      </c>
      <c r="B358" s="66">
        <v>200</v>
      </c>
      <c r="C358" s="72"/>
      <c r="D358" s="15">
        <f>SUM(D359,D363)</f>
        <v>0</v>
      </c>
      <c r="E358" s="15">
        <f>SUM(E359,E363)</f>
        <v>0</v>
      </c>
      <c r="F358" s="41" t="e">
        <f t="shared" si="17"/>
        <v>#DIV/0!</v>
      </c>
      <c r="G358" s="137">
        <f t="shared" si="19"/>
        <v>0</v>
      </c>
    </row>
    <row r="359" spans="1:7" ht="15">
      <c r="A359" s="65" t="s">
        <v>70</v>
      </c>
      <c r="B359" s="66">
        <v>220</v>
      </c>
      <c r="C359" s="72"/>
      <c r="D359" s="15">
        <f>SUM(D360:D362)</f>
        <v>0</v>
      </c>
      <c r="E359" s="15">
        <f>SUM(E360:E362)</f>
        <v>0</v>
      </c>
      <c r="F359" s="41" t="e">
        <f t="shared" si="17"/>
        <v>#DIV/0!</v>
      </c>
      <c r="G359" s="137">
        <f t="shared" si="19"/>
        <v>0</v>
      </c>
    </row>
    <row r="360" spans="1:7" ht="15">
      <c r="A360" s="65" t="s">
        <v>72</v>
      </c>
      <c r="B360" s="66">
        <v>222</v>
      </c>
      <c r="C360" s="72"/>
      <c r="D360" s="15">
        <f>D370</f>
        <v>0</v>
      </c>
      <c r="E360" s="15">
        <f>E370</f>
        <v>0</v>
      </c>
      <c r="F360" s="41" t="e">
        <f t="shared" si="17"/>
        <v>#DIV/0!</v>
      </c>
      <c r="G360" s="137">
        <f t="shared" si="19"/>
        <v>0</v>
      </c>
    </row>
    <row r="361" spans="1:7" ht="15">
      <c r="A361" s="65" t="s">
        <v>75</v>
      </c>
      <c r="B361" s="66">
        <v>225</v>
      </c>
      <c r="C361" s="72"/>
      <c r="D361" s="15">
        <f>D380+D371</f>
        <v>0</v>
      </c>
      <c r="E361" s="15">
        <f>E380+E371</f>
        <v>0</v>
      </c>
      <c r="F361" s="41" t="e">
        <f t="shared" si="17"/>
        <v>#DIV/0!</v>
      </c>
      <c r="G361" s="137">
        <f t="shared" si="19"/>
        <v>0</v>
      </c>
    </row>
    <row r="362" spans="1:7" ht="15">
      <c r="A362" s="65" t="s">
        <v>76</v>
      </c>
      <c r="B362" s="66">
        <v>226</v>
      </c>
      <c r="C362" s="72"/>
      <c r="D362" s="15">
        <f>D381+D372</f>
        <v>0</v>
      </c>
      <c r="E362" s="15">
        <f>E381+E372</f>
        <v>0</v>
      </c>
      <c r="F362" s="41" t="e">
        <f t="shared" si="17"/>
        <v>#DIV/0!</v>
      </c>
      <c r="G362" s="137">
        <f t="shared" si="19"/>
        <v>0</v>
      </c>
    </row>
    <row r="363" spans="1:7" ht="15">
      <c r="A363" s="65" t="s">
        <v>77</v>
      </c>
      <c r="B363" s="66">
        <v>290</v>
      </c>
      <c r="C363" s="72"/>
      <c r="D363" s="15">
        <f>D373+D382</f>
        <v>0</v>
      </c>
      <c r="E363" s="15">
        <f>E373+E382</f>
        <v>0</v>
      </c>
      <c r="F363" s="41" t="e">
        <f t="shared" si="17"/>
        <v>#DIV/0!</v>
      </c>
      <c r="G363" s="137">
        <f t="shared" si="19"/>
        <v>0</v>
      </c>
    </row>
    <row r="364" spans="1:7" ht="15">
      <c r="A364" s="65" t="s">
        <v>78</v>
      </c>
      <c r="B364" s="66">
        <v>300</v>
      </c>
      <c r="C364" s="72"/>
      <c r="D364" s="15">
        <f>SUM(D365:D366)</f>
        <v>0</v>
      </c>
      <c r="E364" s="15">
        <f>SUM(E365:E366)</f>
        <v>0</v>
      </c>
      <c r="F364" s="41" t="e">
        <f aca="true" t="shared" si="20" ref="F364:F429">E364/D364*100</f>
        <v>#DIV/0!</v>
      </c>
      <c r="G364" s="137">
        <f t="shared" si="19"/>
        <v>0</v>
      </c>
    </row>
    <row r="365" spans="1:7" ht="15">
      <c r="A365" s="65" t="s">
        <v>79</v>
      </c>
      <c r="B365" s="66">
        <v>310</v>
      </c>
      <c r="C365" s="72"/>
      <c r="D365" s="15">
        <f>D375+D384</f>
        <v>0</v>
      </c>
      <c r="E365" s="15">
        <f>E375+E384</f>
        <v>0</v>
      </c>
      <c r="F365" s="41" t="e">
        <f t="shared" si="20"/>
        <v>#DIV/0!</v>
      </c>
      <c r="G365" s="137">
        <f t="shared" si="19"/>
        <v>0</v>
      </c>
    </row>
    <row r="366" spans="1:7" ht="15">
      <c r="A366" s="65" t="s">
        <v>80</v>
      </c>
      <c r="B366" s="66">
        <v>340</v>
      </c>
      <c r="C366" s="72"/>
      <c r="D366" s="15">
        <f>D376+D385</f>
        <v>0</v>
      </c>
      <c r="E366" s="15">
        <f>E376+E385</f>
        <v>0</v>
      </c>
      <c r="F366" s="41" t="e">
        <f t="shared" si="20"/>
        <v>#DIV/0!</v>
      </c>
      <c r="G366" s="137">
        <f t="shared" si="19"/>
        <v>0</v>
      </c>
    </row>
    <row r="367" spans="1:7" ht="30">
      <c r="A367" s="81" t="s">
        <v>379</v>
      </c>
      <c r="B367" s="69"/>
      <c r="C367" s="70"/>
      <c r="D367" s="86">
        <f>SUM(D368,D374)</f>
        <v>0</v>
      </c>
      <c r="E367" s="86">
        <f>SUM(E368,E374)</f>
        <v>0</v>
      </c>
      <c r="F367" s="39" t="e">
        <f t="shared" si="20"/>
        <v>#DIV/0!</v>
      </c>
      <c r="G367" s="137">
        <f t="shared" si="19"/>
        <v>0</v>
      </c>
    </row>
    <row r="368" spans="1:7" ht="15">
      <c r="A368" s="65" t="s">
        <v>65</v>
      </c>
      <c r="B368" s="66">
        <v>200</v>
      </c>
      <c r="C368" s="72"/>
      <c r="D368" s="15">
        <f>D373+D369</f>
        <v>0</v>
      </c>
      <c r="E368" s="15">
        <f>E373+E369</f>
        <v>0</v>
      </c>
      <c r="F368" s="41" t="e">
        <f t="shared" si="20"/>
        <v>#DIV/0!</v>
      </c>
      <c r="G368" s="137">
        <f t="shared" si="19"/>
        <v>0</v>
      </c>
    </row>
    <row r="369" spans="1:7" ht="15">
      <c r="A369" s="65" t="s">
        <v>70</v>
      </c>
      <c r="B369" s="66">
        <v>220</v>
      </c>
      <c r="C369" s="72"/>
      <c r="D369" s="15">
        <f>D370+D371+D372</f>
        <v>0</v>
      </c>
      <c r="E369" s="15">
        <f>E370+E371+E372</f>
        <v>0</v>
      </c>
      <c r="F369" s="41" t="e">
        <f t="shared" si="20"/>
        <v>#DIV/0!</v>
      </c>
      <c r="G369" s="137">
        <f t="shared" si="19"/>
        <v>0</v>
      </c>
    </row>
    <row r="370" spans="1:7" ht="15">
      <c r="A370" s="65" t="s">
        <v>72</v>
      </c>
      <c r="B370" s="66">
        <v>222</v>
      </c>
      <c r="C370" s="72"/>
      <c r="D370" s="6"/>
      <c r="E370" s="6"/>
      <c r="F370" s="41" t="e">
        <f t="shared" si="20"/>
        <v>#DIV/0!</v>
      </c>
      <c r="G370" s="137">
        <f t="shared" si="19"/>
        <v>0</v>
      </c>
    </row>
    <row r="371" spans="1:7" ht="15">
      <c r="A371" s="65" t="s">
        <v>75</v>
      </c>
      <c r="B371" s="66">
        <v>225</v>
      </c>
      <c r="C371" s="72"/>
      <c r="D371" s="6"/>
      <c r="E371" s="6"/>
      <c r="F371" s="41" t="e">
        <f t="shared" si="20"/>
        <v>#DIV/0!</v>
      </c>
      <c r="G371" s="137">
        <f t="shared" si="19"/>
        <v>0</v>
      </c>
    </row>
    <row r="372" spans="1:7" ht="15">
      <c r="A372" s="65" t="s">
        <v>76</v>
      </c>
      <c r="B372" s="66">
        <v>226</v>
      </c>
      <c r="C372" s="72"/>
      <c r="D372" s="6">
        <v>0</v>
      </c>
      <c r="E372" s="6"/>
      <c r="F372" s="41" t="e">
        <f t="shared" si="20"/>
        <v>#DIV/0!</v>
      </c>
      <c r="G372" s="137">
        <f t="shared" si="19"/>
        <v>0</v>
      </c>
    </row>
    <row r="373" spans="1:7" ht="15">
      <c r="A373" s="65" t="s">
        <v>77</v>
      </c>
      <c r="B373" s="66">
        <v>290</v>
      </c>
      <c r="C373" s="72"/>
      <c r="D373" s="6"/>
      <c r="E373" s="6"/>
      <c r="F373" s="41" t="e">
        <f t="shared" si="20"/>
        <v>#DIV/0!</v>
      </c>
      <c r="G373" s="137">
        <f t="shared" si="19"/>
        <v>0</v>
      </c>
    </row>
    <row r="374" spans="1:7" ht="15">
      <c r="A374" s="65" t="s">
        <v>78</v>
      </c>
      <c r="B374" s="66">
        <v>300</v>
      </c>
      <c r="C374" s="72"/>
      <c r="D374" s="15">
        <f>SUM(D375:D376)</f>
        <v>0</v>
      </c>
      <c r="E374" s="15">
        <f>SUM(E375:E376)</f>
        <v>0</v>
      </c>
      <c r="F374" s="41" t="e">
        <f t="shared" si="20"/>
        <v>#DIV/0!</v>
      </c>
      <c r="G374" s="137">
        <f t="shared" si="19"/>
        <v>0</v>
      </c>
    </row>
    <row r="375" spans="1:7" ht="15">
      <c r="A375" s="65" t="s">
        <v>79</v>
      </c>
      <c r="B375" s="66">
        <v>310</v>
      </c>
      <c r="C375" s="72"/>
      <c r="D375" s="6"/>
      <c r="E375" s="6"/>
      <c r="F375" s="41" t="e">
        <f t="shared" si="20"/>
        <v>#DIV/0!</v>
      </c>
      <c r="G375" s="137">
        <f t="shared" si="19"/>
        <v>0</v>
      </c>
    </row>
    <row r="376" spans="1:7" ht="15">
      <c r="A376" s="65" t="s">
        <v>80</v>
      </c>
      <c r="B376" s="66">
        <v>340</v>
      </c>
      <c r="C376" s="72"/>
      <c r="D376" s="6"/>
      <c r="E376" s="6"/>
      <c r="F376" s="41" t="e">
        <f t="shared" si="20"/>
        <v>#DIV/0!</v>
      </c>
      <c r="G376" s="137">
        <f t="shared" si="19"/>
        <v>0</v>
      </c>
    </row>
    <row r="377" spans="1:7" ht="75">
      <c r="A377" s="116" t="s">
        <v>380</v>
      </c>
      <c r="B377" s="69"/>
      <c r="C377" s="70"/>
      <c r="D377" s="71">
        <f>D383+D378</f>
        <v>0</v>
      </c>
      <c r="E377" s="71">
        <f>E383+E378</f>
        <v>0</v>
      </c>
      <c r="F377" s="39" t="e">
        <f t="shared" si="20"/>
        <v>#DIV/0!</v>
      </c>
      <c r="G377" s="137">
        <f t="shared" si="19"/>
        <v>0</v>
      </c>
    </row>
    <row r="378" spans="1:7" ht="15">
      <c r="A378" s="65" t="s">
        <v>65</v>
      </c>
      <c r="B378" s="66">
        <v>200</v>
      </c>
      <c r="C378" s="79"/>
      <c r="D378" s="10">
        <f>D379+D382</f>
        <v>0</v>
      </c>
      <c r="E378" s="10">
        <f>E379+E382</f>
        <v>0</v>
      </c>
      <c r="F378" s="41" t="e">
        <f t="shared" si="20"/>
        <v>#DIV/0!</v>
      </c>
      <c r="G378" s="137">
        <f t="shared" si="19"/>
        <v>0</v>
      </c>
    </row>
    <row r="379" spans="1:7" ht="15">
      <c r="A379" s="65" t="s">
        <v>70</v>
      </c>
      <c r="B379" s="66">
        <v>220</v>
      </c>
      <c r="C379" s="79"/>
      <c r="D379" s="10">
        <f>D381+D380</f>
        <v>0</v>
      </c>
      <c r="E379" s="10">
        <f>E381+E380</f>
        <v>0</v>
      </c>
      <c r="F379" s="41" t="e">
        <f t="shared" si="20"/>
        <v>#DIV/0!</v>
      </c>
      <c r="G379" s="137">
        <f t="shared" si="19"/>
        <v>0</v>
      </c>
    </row>
    <row r="380" spans="1:7" ht="15">
      <c r="A380" s="65" t="s">
        <v>75</v>
      </c>
      <c r="B380" s="66">
        <v>225</v>
      </c>
      <c r="C380" s="79"/>
      <c r="D380" s="7"/>
      <c r="E380" s="7"/>
      <c r="F380" s="41" t="e">
        <f>E380/D380*100</f>
        <v>#DIV/0!</v>
      </c>
      <c r="G380" s="137">
        <f t="shared" si="19"/>
        <v>0</v>
      </c>
    </row>
    <row r="381" spans="1:7" ht="15">
      <c r="A381" s="65" t="s">
        <v>76</v>
      </c>
      <c r="B381" s="66">
        <v>226</v>
      </c>
      <c r="C381" s="79"/>
      <c r="D381" s="6">
        <v>0</v>
      </c>
      <c r="E381" s="6"/>
      <c r="F381" s="41" t="e">
        <f t="shared" si="20"/>
        <v>#DIV/0!</v>
      </c>
      <c r="G381" s="137">
        <f t="shared" si="19"/>
        <v>0</v>
      </c>
    </row>
    <row r="382" spans="1:7" ht="15">
      <c r="A382" s="65" t="s">
        <v>77</v>
      </c>
      <c r="B382" s="66">
        <v>290</v>
      </c>
      <c r="C382" s="72"/>
      <c r="D382" s="6"/>
      <c r="E382" s="6"/>
      <c r="F382" s="41" t="e">
        <f t="shared" si="20"/>
        <v>#DIV/0!</v>
      </c>
      <c r="G382" s="137">
        <f t="shared" si="19"/>
        <v>0</v>
      </c>
    </row>
    <row r="383" spans="1:7" ht="15">
      <c r="A383" s="65" t="s">
        <v>78</v>
      </c>
      <c r="B383" s="66">
        <v>300</v>
      </c>
      <c r="C383" s="72"/>
      <c r="D383" s="73">
        <f>SUM(D384:D385)</f>
        <v>0</v>
      </c>
      <c r="E383" s="73">
        <f>SUM(E384:E385)</f>
        <v>0</v>
      </c>
      <c r="F383" s="41" t="e">
        <f t="shared" si="20"/>
        <v>#DIV/0!</v>
      </c>
      <c r="G383" s="137">
        <f t="shared" si="19"/>
        <v>0</v>
      </c>
    </row>
    <row r="384" spans="1:7" ht="15">
      <c r="A384" s="65" t="s">
        <v>79</v>
      </c>
      <c r="B384" s="66">
        <v>310</v>
      </c>
      <c r="C384" s="72"/>
      <c r="D384" s="6"/>
      <c r="E384" s="6"/>
      <c r="F384" s="41" t="e">
        <f t="shared" si="20"/>
        <v>#DIV/0!</v>
      </c>
      <c r="G384" s="137">
        <f t="shared" si="19"/>
        <v>0</v>
      </c>
    </row>
    <row r="385" spans="1:7" ht="15">
      <c r="A385" s="65" t="s">
        <v>80</v>
      </c>
      <c r="B385" s="66">
        <v>340</v>
      </c>
      <c r="C385" s="72"/>
      <c r="D385" s="6"/>
      <c r="E385" s="6"/>
      <c r="F385" s="41" t="e">
        <f t="shared" si="20"/>
        <v>#DIV/0!</v>
      </c>
      <c r="G385" s="137">
        <f t="shared" si="19"/>
        <v>0</v>
      </c>
    </row>
    <row r="386" spans="1:7" ht="30">
      <c r="A386" s="60" t="s">
        <v>154</v>
      </c>
      <c r="B386" s="61"/>
      <c r="C386" s="84"/>
      <c r="D386" s="16">
        <f>D387+D394</f>
        <v>400741</v>
      </c>
      <c r="E386" s="16">
        <f>E387+E394</f>
        <v>400741</v>
      </c>
      <c r="F386" s="64">
        <f t="shared" si="20"/>
        <v>100</v>
      </c>
      <c r="G386" s="137">
        <f t="shared" si="19"/>
        <v>0</v>
      </c>
    </row>
    <row r="387" spans="1:7" ht="15">
      <c r="A387" s="65" t="s">
        <v>65</v>
      </c>
      <c r="B387" s="66">
        <v>200</v>
      </c>
      <c r="C387" s="72"/>
      <c r="D387" s="73">
        <f>D388+D392</f>
        <v>400741</v>
      </c>
      <c r="E387" s="73">
        <f>E388+E392</f>
        <v>400741</v>
      </c>
      <c r="F387" s="41">
        <f t="shared" si="20"/>
        <v>100</v>
      </c>
      <c r="G387" s="137">
        <f t="shared" si="19"/>
        <v>0</v>
      </c>
    </row>
    <row r="388" spans="1:7" ht="15">
      <c r="A388" s="65" t="s">
        <v>70</v>
      </c>
      <c r="B388" s="66">
        <v>220</v>
      </c>
      <c r="C388" s="72"/>
      <c r="D388" s="73">
        <f>D389+D391+D390</f>
        <v>400741</v>
      </c>
      <c r="E388" s="73">
        <f>E389+E391+E390</f>
        <v>400741</v>
      </c>
      <c r="F388" s="41">
        <f t="shared" si="20"/>
        <v>100</v>
      </c>
      <c r="G388" s="137">
        <f t="shared" si="19"/>
        <v>0</v>
      </c>
    </row>
    <row r="389" spans="1:7" ht="15">
      <c r="A389" s="65" t="s">
        <v>75</v>
      </c>
      <c r="B389" s="66">
        <v>225</v>
      </c>
      <c r="C389" s="72"/>
      <c r="D389" s="73">
        <f>D401+D426</f>
        <v>328272</v>
      </c>
      <c r="E389" s="73">
        <f>E401+E426</f>
        <v>328272</v>
      </c>
      <c r="F389" s="41">
        <f t="shared" si="20"/>
        <v>100</v>
      </c>
      <c r="G389" s="137">
        <f t="shared" si="19"/>
        <v>0</v>
      </c>
    </row>
    <row r="390" spans="1:7" ht="15">
      <c r="A390" s="65" t="s">
        <v>73</v>
      </c>
      <c r="B390" s="66">
        <v>223</v>
      </c>
      <c r="C390" s="72"/>
      <c r="D390" s="73">
        <f>D427</f>
        <v>0</v>
      </c>
      <c r="E390" s="73">
        <f>E427</f>
        <v>0</v>
      </c>
      <c r="F390" s="41"/>
      <c r="G390" s="137"/>
    </row>
    <row r="391" spans="1:7" ht="15">
      <c r="A391" s="65" t="s">
        <v>76</v>
      </c>
      <c r="B391" s="66">
        <v>226</v>
      </c>
      <c r="C391" s="72"/>
      <c r="D391" s="73">
        <f>D428+D402</f>
        <v>72469</v>
      </c>
      <c r="E391" s="73">
        <f>E428+E402</f>
        <v>72469</v>
      </c>
      <c r="F391" s="41">
        <f t="shared" si="20"/>
        <v>100</v>
      </c>
      <c r="G391" s="137">
        <f t="shared" si="19"/>
        <v>0</v>
      </c>
    </row>
    <row r="392" spans="1:7" ht="25.5">
      <c r="A392" s="65" t="s">
        <v>85</v>
      </c>
      <c r="B392" s="66">
        <v>240</v>
      </c>
      <c r="C392" s="79"/>
      <c r="D392" s="15">
        <f>D393</f>
        <v>0</v>
      </c>
      <c r="E392" s="15">
        <f>E393</f>
        <v>0</v>
      </c>
      <c r="F392" s="41" t="e">
        <f t="shared" si="20"/>
        <v>#DIV/0!</v>
      </c>
      <c r="G392" s="137">
        <f t="shared" si="19"/>
        <v>0</v>
      </c>
    </row>
    <row r="393" spans="1:7" ht="38.25">
      <c r="A393" s="65" t="s">
        <v>174</v>
      </c>
      <c r="B393" s="66">
        <v>242</v>
      </c>
      <c r="C393" s="79"/>
      <c r="D393" s="15">
        <f>D430</f>
        <v>0</v>
      </c>
      <c r="E393" s="15">
        <f>E430</f>
        <v>0</v>
      </c>
      <c r="F393" s="41" t="e">
        <f t="shared" si="20"/>
        <v>#DIV/0!</v>
      </c>
      <c r="G393" s="137">
        <f t="shared" si="19"/>
        <v>0</v>
      </c>
    </row>
    <row r="394" spans="1:7" ht="15">
      <c r="A394" s="65" t="s">
        <v>78</v>
      </c>
      <c r="B394" s="66">
        <v>300</v>
      </c>
      <c r="C394" s="72"/>
      <c r="D394" s="73">
        <f>D395+D396</f>
        <v>0</v>
      </c>
      <c r="E394" s="73">
        <f>E395+E396</f>
        <v>0</v>
      </c>
      <c r="F394" s="41" t="e">
        <f t="shared" si="20"/>
        <v>#DIV/0!</v>
      </c>
      <c r="G394" s="137">
        <f t="shared" si="19"/>
        <v>0</v>
      </c>
    </row>
    <row r="395" spans="1:7" ht="15">
      <c r="A395" s="65" t="s">
        <v>79</v>
      </c>
      <c r="B395" s="66">
        <v>310</v>
      </c>
      <c r="C395" s="72"/>
      <c r="D395" s="73">
        <f>D404+D432</f>
        <v>0</v>
      </c>
      <c r="E395" s="73">
        <f>E404+E432</f>
        <v>0</v>
      </c>
      <c r="F395" s="41" t="e">
        <f t="shared" si="20"/>
        <v>#DIV/0!</v>
      </c>
      <c r="G395" s="137">
        <f t="shared" si="19"/>
        <v>0</v>
      </c>
    </row>
    <row r="396" spans="1:7" ht="15">
      <c r="A396" s="65" t="s">
        <v>80</v>
      </c>
      <c r="B396" s="66">
        <v>340</v>
      </c>
      <c r="C396" s="72"/>
      <c r="D396" s="73">
        <f>D405+D433</f>
        <v>0</v>
      </c>
      <c r="E396" s="73">
        <f>E405+E433</f>
        <v>0</v>
      </c>
      <c r="F396" s="41" t="e">
        <f t="shared" si="20"/>
        <v>#DIV/0!</v>
      </c>
      <c r="G396" s="137">
        <f t="shared" si="19"/>
        <v>0</v>
      </c>
    </row>
    <row r="397" spans="1:7" ht="30">
      <c r="A397" s="81" t="s">
        <v>190</v>
      </c>
      <c r="B397" s="69"/>
      <c r="C397" s="69"/>
      <c r="D397" s="121">
        <f>D398+D403</f>
        <v>328272</v>
      </c>
      <c r="E397" s="121">
        <f>E398+E403</f>
        <v>328272</v>
      </c>
      <c r="F397" s="71">
        <f t="shared" si="20"/>
        <v>100</v>
      </c>
      <c r="G397" s="137">
        <f t="shared" si="19"/>
        <v>0</v>
      </c>
    </row>
    <row r="398" spans="1:7" ht="15">
      <c r="A398" s="65" t="s">
        <v>65</v>
      </c>
      <c r="B398" s="66">
        <v>200</v>
      </c>
      <c r="C398" s="72"/>
      <c r="D398" s="15">
        <f>D399</f>
        <v>328272</v>
      </c>
      <c r="E398" s="15">
        <f>E399</f>
        <v>328272</v>
      </c>
      <c r="F398" s="41">
        <f t="shared" si="20"/>
        <v>100</v>
      </c>
      <c r="G398" s="137">
        <f t="shared" si="19"/>
        <v>0</v>
      </c>
    </row>
    <row r="399" spans="1:7" ht="15">
      <c r="A399" s="65" t="s">
        <v>70</v>
      </c>
      <c r="B399" s="66">
        <v>220</v>
      </c>
      <c r="C399" s="72"/>
      <c r="D399" s="15">
        <f>D401+D402+D400</f>
        <v>328272</v>
      </c>
      <c r="E399" s="15">
        <f>E401+E402+E400</f>
        <v>328272</v>
      </c>
      <c r="F399" s="41">
        <f t="shared" si="20"/>
        <v>100</v>
      </c>
      <c r="G399" s="137">
        <f t="shared" si="19"/>
        <v>0</v>
      </c>
    </row>
    <row r="400" spans="1:7" ht="15">
      <c r="A400" s="65" t="s">
        <v>72</v>
      </c>
      <c r="B400" s="66">
        <v>222</v>
      </c>
      <c r="C400" s="72"/>
      <c r="D400" s="15">
        <f>D417</f>
        <v>0</v>
      </c>
      <c r="E400" s="15">
        <f>E417</f>
        <v>0</v>
      </c>
      <c r="F400" s="41" t="e">
        <f t="shared" si="20"/>
        <v>#DIV/0!</v>
      </c>
      <c r="G400" s="137">
        <f t="shared" si="19"/>
        <v>0</v>
      </c>
    </row>
    <row r="401" spans="1:7" ht="15">
      <c r="A401" s="65" t="s">
        <v>75</v>
      </c>
      <c r="B401" s="66">
        <v>225</v>
      </c>
      <c r="C401" s="72"/>
      <c r="D401" s="15">
        <f>D409+D418</f>
        <v>328272</v>
      </c>
      <c r="E401" s="15">
        <f>E409+E418</f>
        <v>328272</v>
      </c>
      <c r="F401" s="41">
        <f t="shared" si="20"/>
        <v>100</v>
      </c>
      <c r="G401" s="137">
        <f t="shared" si="19"/>
        <v>0</v>
      </c>
    </row>
    <row r="402" spans="1:7" ht="15">
      <c r="A402" s="65" t="s">
        <v>76</v>
      </c>
      <c r="B402" s="66">
        <v>226</v>
      </c>
      <c r="C402" s="72"/>
      <c r="D402" s="15">
        <f>D410+D419</f>
        <v>0</v>
      </c>
      <c r="E402" s="15">
        <f>E410+E419</f>
        <v>0</v>
      </c>
      <c r="F402" s="41" t="e">
        <f t="shared" si="20"/>
        <v>#DIV/0!</v>
      </c>
      <c r="G402" s="137">
        <f t="shared" si="19"/>
        <v>0</v>
      </c>
    </row>
    <row r="403" spans="1:7" ht="15">
      <c r="A403" s="65" t="s">
        <v>78</v>
      </c>
      <c r="B403" s="66">
        <v>300</v>
      </c>
      <c r="C403" s="72"/>
      <c r="D403" s="15">
        <f>D405+D404</f>
        <v>0</v>
      </c>
      <c r="E403" s="15">
        <f>E405+E404</f>
        <v>0</v>
      </c>
      <c r="F403" s="41" t="e">
        <f t="shared" si="20"/>
        <v>#DIV/0!</v>
      </c>
      <c r="G403" s="137">
        <f t="shared" si="19"/>
        <v>0</v>
      </c>
    </row>
    <row r="404" spans="1:7" ht="15">
      <c r="A404" s="65" t="s">
        <v>79</v>
      </c>
      <c r="B404" s="66">
        <v>310</v>
      </c>
      <c r="C404" s="72"/>
      <c r="D404" s="15">
        <f>D412+D421</f>
        <v>0</v>
      </c>
      <c r="E404" s="15">
        <f>E412+E421</f>
        <v>0</v>
      </c>
      <c r="F404" s="41" t="e">
        <f t="shared" si="20"/>
        <v>#DIV/0!</v>
      </c>
      <c r="G404" s="137">
        <f t="shared" si="19"/>
        <v>0</v>
      </c>
    </row>
    <row r="405" spans="1:7" ht="15">
      <c r="A405" s="65" t="s">
        <v>80</v>
      </c>
      <c r="B405" s="66">
        <v>340</v>
      </c>
      <c r="C405" s="72"/>
      <c r="D405" s="15">
        <f>D413+D422</f>
        <v>0</v>
      </c>
      <c r="E405" s="15">
        <f>E413+E422</f>
        <v>0</v>
      </c>
      <c r="F405" s="41" t="e">
        <f t="shared" si="20"/>
        <v>#DIV/0!</v>
      </c>
      <c r="G405" s="137">
        <f t="shared" si="19"/>
        <v>0</v>
      </c>
    </row>
    <row r="406" spans="1:7" ht="30">
      <c r="A406" s="78" t="s">
        <v>362</v>
      </c>
      <c r="B406" s="75"/>
      <c r="C406" s="75"/>
      <c r="D406" s="129">
        <f>D407+D411</f>
        <v>0</v>
      </c>
      <c r="E406" s="129">
        <f>E407+E411</f>
        <v>0</v>
      </c>
      <c r="F406" s="13" t="e">
        <f t="shared" si="20"/>
        <v>#DIV/0!</v>
      </c>
      <c r="G406" s="137">
        <f t="shared" si="19"/>
        <v>0</v>
      </c>
    </row>
    <row r="407" spans="1:7" ht="15">
      <c r="A407" s="65" t="s">
        <v>65</v>
      </c>
      <c r="B407" s="66">
        <v>200</v>
      </c>
      <c r="C407" s="72"/>
      <c r="D407" s="15">
        <f>D408</f>
        <v>0</v>
      </c>
      <c r="E407" s="15">
        <f>E408</f>
        <v>0</v>
      </c>
      <c r="F407" s="41" t="e">
        <f t="shared" si="20"/>
        <v>#DIV/0!</v>
      </c>
      <c r="G407" s="137">
        <f t="shared" si="19"/>
        <v>0</v>
      </c>
    </row>
    <row r="408" spans="1:7" ht="15">
      <c r="A408" s="65" t="s">
        <v>70</v>
      </c>
      <c r="B408" s="66">
        <v>220</v>
      </c>
      <c r="C408" s="72"/>
      <c r="D408" s="15">
        <f>D409+D410</f>
        <v>0</v>
      </c>
      <c r="E408" s="15">
        <f>E409+E410</f>
        <v>0</v>
      </c>
      <c r="F408" s="41" t="e">
        <f t="shared" si="20"/>
        <v>#DIV/0!</v>
      </c>
      <c r="G408" s="137">
        <f t="shared" si="19"/>
        <v>0</v>
      </c>
    </row>
    <row r="409" spans="1:7" ht="15">
      <c r="A409" s="65" t="s">
        <v>75</v>
      </c>
      <c r="B409" s="66">
        <v>225</v>
      </c>
      <c r="C409" s="72"/>
      <c r="D409" s="6"/>
      <c r="E409" s="6"/>
      <c r="F409" s="41" t="e">
        <f t="shared" si="20"/>
        <v>#DIV/0!</v>
      </c>
      <c r="G409" s="137">
        <f t="shared" si="19"/>
        <v>0</v>
      </c>
    </row>
    <row r="410" spans="1:7" ht="15">
      <c r="A410" s="65" t="s">
        <v>76</v>
      </c>
      <c r="B410" s="66">
        <v>226</v>
      </c>
      <c r="C410" s="72"/>
      <c r="D410" s="6"/>
      <c r="E410" s="6"/>
      <c r="F410" s="41" t="e">
        <f t="shared" si="20"/>
        <v>#DIV/0!</v>
      </c>
      <c r="G410" s="137">
        <f t="shared" si="19"/>
        <v>0</v>
      </c>
    </row>
    <row r="411" spans="1:7" ht="15">
      <c r="A411" s="65" t="s">
        <v>78</v>
      </c>
      <c r="B411" s="66">
        <v>300</v>
      </c>
      <c r="C411" s="72"/>
      <c r="D411" s="15">
        <f>D413+D412</f>
        <v>0</v>
      </c>
      <c r="E411" s="15">
        <f>E413+E412</f>
        <v>0</v>
      </c>
      <c r="F411" s="41" t="e">
        <f t="shared" si="20"/>
        <v>#DIV/0!</v>
      </c>
      <c r="G411" s="137">
        <f t="shared" si="19"/>
        <v>0</v>
      </c>
    </row>
    <row r="412" spans="1:7" ht="15">
      <c r="A412" s="65" t="s">
        <v>79</v>
      </c>
      <c r="B412" s="66">
        <v>310</v>
      </c>
      <c r="C412" s="72"/>
      <c r="D412" s="6"/>
      <c r="E412" s="6"/>
      <c r="F412" s="41" t="e">
        <f t="shared" si="20"/>
        <v>#DIV/0!</v>
      </c>
      <c r="G412" s="137">
        <f t="shared" si="19"/>
        <v>0</v>
      </c>
    </row>
    <row r="413" spans="1:7" ht="15">
      <c r="A413" s="65" t="s">
        <v>80</v>
      </c>
      <c r="B413" s="66">
        <v>340</v>
      </c>
      <c r="C413" s="72"/>
      <c r="D413" s="6"/>
      <c r="E413" s="6"/>
      <c r="F413" s="41" t="e">
        <f t="shared" si="20"/>
        <v>#DIV/0!</v>
      </c>
      <c r="G413" s="137">
        <f t="shared" si="19"/>
        <v>0</v>
      </c>
    </row>
    <row r="414" spans="1:7" ht="30">
      <c r="A414" s="78" t="s">
        <v>363</v>
      </c>
      <c r="B414" s="75"/>
      <c r="C414" s="75"/>
      <c r="D414" s="129">
        <f>D415+D420</f>
        <v>328272</v>
      </c>
      <c r="E414" s="129">
        <f>E415+E420</f>
        <v>328272</v>
      </c>
      <c r="F414" s="13">
        <f t="shared" si="20"/>
        <v>100</v>
      </c>
      <c r="G414" s="137">
        <f t="shared" si="19"/>
        <v>0</v>
      </c>
    </row>
    <row r="415" spans="1:7" ht="15">
      <c r="A415" s="65" t="s">
        <v>65</v>
      </c>
      <c r="B415" s="66">
        <v>200</v>
      </c>
      <c r="C415" s="72"/>
      <c r="D415" s="15">
        <f>D416</f>
        <v>328272</v>
      </c>
      <c r="E415" s="15">
        <f>E416</f>
        <v>328272</v>
      </c>
      <c r="F415" s="41">
        <f t="shared" si="20"/>
        <v>100</v>
      </c>
      <c r="G415" s="137">
        <f t="shared" si="19"/>
        <v>0</v>
      </c>
    </row>
    <row r="416" spans="1:7" ht="15">
      <c r="A416" s="65" t="s">
        <v>70</v>
      </c>
      <c r="B416" s="66">
        <v>220</v>
      </c>
      <c r="C416" s="72"/>
      <c r="D416" s="15">
        <f>D418+D419+D417</f>
        <v>328272</v>
      </c>
      <c r="E416" s="15">
        <f>E418+E419+E417</f>
        <v>328272</v>
      </c>
      <c r="F416" s="41">
        <f t="shared" si="20"/>
        <v>100</v>
      </c>
      <c r="G416" s="137">
        <f t="shared" si="19"/>
        <v>0</v>
      </c>
    </row>
    <row r="417" spans="1:7" ht="15">
      <c r="A417" s="65" t="s">
        <v>72</v>
      </c>
      <c r="B417" s="66">
        <v>222</v>
      </c>
      <c r="C417" s="72"/>
      <c r="D417" s="6"/>
      <c r="E417" s="6"/>
      <c r="F417" s="41" t="e">
        <f t="shared" si="20"/>
        <v>#DIV/0!</v>
      </c>
      <c r="G417" s="137">
        <f t="shared" si="19"/>
        <v>0</v>
      </c>
    </row>
    <row r="418" spans="1:7" ht="15">
      <c r="A418" s="65" t="s">
        <v>75</v>
      </c>
      <c r="B418" s="66">
        <v>225</v>
      </c>
      <c r="C418" s="72"/>
      <c r="D418" s="6">
        <v>328272</v>
      </c>
      <c r="E418" s="6">
        <v>328272</v>
      </c>
      <c r="F418" s="41">
        <f t="shared" si="20"/>
        <v>100</v>
      </c>
      <c r="G418" s="137">
        <f t="shared" si="19"/>
        <v>0</v>
      </c>
    </row>
    <row r="419" spans="1:7" ht="15">
      <c r="A419" s="65" t="s">
        <v>76</v>
      </c>
      <c r="B419" s="66">
        <v>226</v>
      </c>
      <c r="C419" s="72"/>
      <c r="D419" s="6"/>
      <c r="E419" s="6"/>
      <c r="F419" s="41" t="e">
        <f t="shared" si="20"/>
        <v>#DIV/0!</v>
      </c>
      <c r="G419" s="137">
        <f t="shared" si="19"/>
        <v>0</v>
      </c>
    </row>
    <row r="420" spans="1:7" ht="15">
      <c r="A420" s="65" t="s">
        <v>78</v>
      </c>
      <c r="B420" s="66">
        <v>300</v>
      </c>
      <c r="C420" s="72"/>
      <c r="D420" s="15">
        <f>D422+D421</f>
        <v>0</v>
      </c>
      <c r="E420" s="15">
        <f>E422+E421</f>
        <v>0</v>
      </c>
      <c r="F420" s="41" t="e">
        <f t="shared" si="20"/>
        <v>#DIV/0!</v>
      </c>
      <c r="G420" s="137">
        <f t="shared" si="19"/>
        <v>0</v>
      </c>
    </row>
    <row r="421" spans="1:7" ht="15">
      <c r="A421" s="65" t="s">
        <v>79</v>
      </c>
      <c r="B421" s="66">
        <v>310</v>
      </c>
      <c r="C421" s="72"/>
      <c r="D421" s="6"/>
      <c r="E421" s="6"/>
      <c r="F421" s="41" t="e">
        <f t="shared" si="20"/>
        <v>#DIV/0!</v>
      </c>
      <c r="G421" s="137">
        <f t="shared" si="19"/>
        <v>0</v>
      </c>
    </row>
    <row r="422" spans="1:7" ht="15">
      <c r="A422" s="65" t="s">
        <v>80</v>
      </c>
      <c r="B422" s="66">
        <v>340</v>
      </c>
      <c r="C422" s="72"/>
      <c r="D422" s="6"/>
      <c r="E422" s="6"/>
      <c r="F422" s="41" t="e">
        <f t="shared" si="20"/>
        <v>#DIV/0!</v>
      </c>
      <c r="G422" s="137">
        <f aca="true" t="shared" si="21" ref="G422:G497">D422-E422</f>
        <v>0</v>
      </c>
    </row>
    <row r="423" spans="1:7" ht="45">
      <c r="A423" s="116" t="s">
        <v>191</v>
      </c>
      <c r="B423" s="69"/>
      <c r="C423" s="70"/>
      <c r="D423" s="71">
        <f>D424+D431</f>
        <v>72469</v>
      </c>
      <c r="E423" s="71">
        <f>E424+E431</f>
        <v>72469</v>
      </c>
      <c r="F423" s="39">
        <f t="shared" si="20"/>
        <v>100</v>
      </c>
      <c r="G423" s="137">
        <f t="shared" si="21"/>
        <v>0</v>
      </c>
    </row>
    <row r="424" spans="1:7" ht="15">
      <c r="A424" s="65" t="s">
        <v>65</v>
      </c>
      <c r="B424" s="66">
        <v>200</v>
      </c>
      <c r="C424" s="72"/>
      <c r="D424" s="73">
        <f>D425+D429</f>
        <v>72469</v>
      </c>
      <c r="E424" s="73">
        <f>E425+E429</f>
        <v>72469</v>
      </c>
      <c r="F424" s="41">
        <f t="shared" si="20"/>
        <v>100</v>
      </c>
      <c r="G424" s="137">
        <f t="shared" si="21"/>
        <v>0</v>
      </c>
    </row>
    <row r="425" spans="1:7" ht="15">
      <c r="A425" s="65" t="s">
        <v>70</v>
      </c>
      <c r="B425" s="66">
        <v>220</v>
      </c>
      <c r="C425" s="72"/>
      <c r="D425" s="12">
        <f>D428+D426+D427</f>
        <v>72469</v>
      </c>
      <c r="E425" s="12">
        <f>E428+E426+E427</f>
        <v>72469</v>
      </c>
      <c r="F425" s="41">
        <f t="shared" si="20"/>
        <v>100</v>
      </c>
      <c r="G425" s="137">
        <f t="shared" si="21"/>
        <v>0</v>
      </c>
    </row>
    <row r="426" spans="1:7" ht="15">
      <c r="A426" s="65" t="s">
        <v>75</v>
      </c>
      <c r="B426" s="66">
        <v>225</v>
      </c>
      <c r="C426" s="72"/>
      <c r="D426" s="15">
        <f>D437+D444+D451+D462</f>
        <v>0</v>
      </c>
      <c r="E426" s="15">
        <f>E437+E444+E451+E462</f>
        <v>0</v>
      </c>
      <c r="F426" s="41" t="e">
        <f t="shared" si="20"/>
        <v>#DIV/0!</v>
      </c>
      <c r="G426" s="137">
        <f t="shared" si="21"/>
        <v>0</v>
      </c>
    </row>
    <row r="427" spans="1:7" ht="15">
      <c r="A427" s="65" t="s">
        <v>73</v>
      </c>
      <c r="B427" s="66">
        <v>223</v>
      </c>
      <c r="C427" s="72"/>
      <c r="D427" s="15">
        <f>D461</f>
        <v>0</v>
      </c>
      <c r="E427" s="15">
        <f>E461</f>
        <v>0</v>
      </c>
      <c r="F427" s="41"/>
      <c r="G427" s="137"/>
    </row>
    <row r="428" spans="1:7" ht="15">
      <c r="A428" s="65" t="s">
        <v>76</v>
      </c>
      <c r="B428" s="66">
        <v>226</v>
      </c>
      <c r="C428" s="72"/>
      <c r="D428" s="12">
        <f>D438+D452+D445+D463</f>
        <v>72469</v>
      </c>
      <c r="E428" s="12">
        <f>E438+E452+E445+E463</f>
        <v>72469</v>
      </c>
      <c r="F428" s="41">
        <f t="shared" si="20"/>
        <v>100</v>
      </c>
      <c r="G428" s="137">
        <f t="shared" si="21"/>
        <v>0</v>
      </c>
    </row>
    <row r="429" spans="1:7" ht="25.5">
      <c r="A429" s="65" t="s">
        <v>85</v>
      </c>
      <c r="B429" s="66">
        <v>240</v>
      </c>
      <c r="C429" s="79"/>
      <c r="D429" s="15">
        <f>D430</f>
        <v>0</v>
      </c>
      <c r="E429" s="15">
        <f>E430</f>
        <v>0</v>
      </c>
      <c r="F429" s="41" t="e">
        <f t="shared" si="20"/>
        <v>#DIV/0!</v>
      </c>
      <c r="G429" s="137">
        <f t="shared" si="21"/>
        <v>0</v>
      </c>
    </row>
    <row r="430" spans="1:7" ht="38.25">
      <c r="A430" s="65" t="s">
        <v>174</v>
      </c>
      <c r="B430" s="66">
        <v>242</v>
      </c>
      <c r="C430" s="79" t="s">
        <v>449</v>
      </c>
      <c r="D430" s="15">
        <f>D440+D447</f>
        <v>0</v>
      </c>
      <c r="E430" s="15">
        <f>E440+E447</f>
        <v>0</v>
      </c>
      <c r="F430" s="41" t="e">
        <f aca="true" t="shared" si="22" ref="F430:F506">E430/D430*100</f>
        <v>#DIV/0!</v>
      </c>
      <c r="G430" s="137">
        <f t="shared" si="21"/>
        <v>0</v>
      </c>
    </row>
    <row r="431" spans="1:7" ht="15">
      <c r="A431" s="65" t="s">
        <v>78</v>
      </c>
      <c r="B431" s="66">
        <v>300</v>
      </c>
      <c r="C431" s="72"/>
      <c r="D431" s="15">
        <f>D433+D432</f>
        <v>0</v>
      </c>
      <c r="E431" s="15">
        <f>E433+E432</f>
        <v>0</v>
      </c>
      <c r="F431" s="41" t="e">
        <f t="shared" si="22"/>
        <v>#DIV/0!</v>
      </c>
      <c r="G431" s="137">
        <f t="shared" si="21"/>
        <v>0</v>
      </c>
    </row>
    <row r="432" spans="1:7" ht="15">
      <c r="A432" s="65" t="s">
        <v>79</v>
      </c>
      <c r="B432" s="66">
        <v>310</v>
      </c>
      <c r="C432" s="72"/>
      <c r="D432" s="15">
        <f>D456+D467</f>
        <v>0</v>
      </c>
      <c r="E432" s="15"/>
      <c r="F432" s="41" t="e">
        <f t="shared" si="22"/>
        <v>#DIV/0!</v>
      </c>
      <c r="G432" s="137">
        <f t="shared" si="21"/>
        <v>0</v>
      </c>
    </row>
    <row r="433" spans="1:7" ht="15">
      <c r="A433" s="65" t="s">
        <v>80</v>
      </c>
      <c r="B433" s="66">
        <v>340</v>
      </c>
      <c r="C433" s="72"/>
      <c r="D433" s="15">
        <f>D457+D468</f>
        <v>0</v>
      </c>
      <c r="E433" s="15">
        <f>E457+E468</f>
        <v>0</v>
      </c>
      <c r="F433" s="41" t="e">
        <f t="shared" si="22"/>
        <v>#DIV/0!</v>
      </c>
      <c r="G433" s="137">
        <f t="shared" si="21"/>
        <v>0</v>
      </c>
    </row>
    <row r="434" spans="1:7" ht="45">
      <c r="A434" s="78" t="s">
        <v>415</v>
      </c>
      <c r="B434" s="75"/>
      <c r="C434" s="76"/>
      <c r="D434" s="13">
        <f>D435</f>
        <v>0</v>
      </c>
      <c r="E434" s="13">
        <f>E435</f>
        <v>0</v>
      </c>
      <c r="F434" s="77" t="e">
        <f t="shared" si="22"/>
        <v>#DIV/0!</v>
      </c>
      <c r="G434" s="137">
        <f t="shared" si="21"/>
        <v>0</v>
      </c>
    </row>
    <row r="435" spans="1:7" ht="15">
      <c r="A435" s="65" t="s">
        <v>65</v>
      </c>
      <c r="B435" s="66">
        <v>200</v>
      </c>
      <c r="C435" s="72"/>
      <c r="D435" s="73">
        <f>D436+D439</f>
        <v>0</v>
      </c>
      <c r="E435" s="73">
        <f>E436+E439</f>
        <v>0</v>
      </c>
      <c r="F435" s="41" t="e">
        <f t="shared" si="22"/>
        <v>#DIV/0!</v>
      </c>
      <c r="G435" s="137">
        <f t="shared" si="21"/>
        <v>0</v>
      </c>
    </row>
    <row r="436" spans="1:7" ht="15">
      <c r="A436" s="65" t="s">
        <v>70</v>
      </c>
      <c r="B436" s="66">
        <v>220</v>
      </c>
      <c r="C436" s="72"/>
      <c r="D436" s="12">
        <f>D438+D437</f>
        <v>0</v>
      </c>
      <c r="E436" s="12">
        <f>E438+E437</f>
        <v>0</v>
      </c>
      <c r="F436" s="41" t="e">
        <f t="shared" si="22"/>
        <v>#DIV/0!</v>
      </c>
      <c r="G436" s="137">
        <f t="shared" si="21"/>
        <v>0</v>
      </c>
    </row>
    <row r="437" spans="1:7" ht="15">
      <c r="A437" s="65" t="s">
        <v>75</v>
      </c>
      <c r="B437" s="66">
        <v>225</v>
      </c>
      <c r="C437" s="72"/>
      <c r="D437" s="135"/>
      <c r="E437" s="135"/>
      <c r="F437" s="41" t="e">
        <f t="shared" si="22"/>
        <v>#DIV/0!</v>
      </c>
      <c r="G437" s="137">
        <f t="shared" si="21"/>
        <v>0</v>
      </c>
    </row>
    <row r="438" spans="1:7" ht="15">
      <c r="A438" s="65" t="s">
        <v>76</v>
      </c>
      <c r="B438" s="66">
        <v>226</v>
      </c>
      <c r="C438" s="72"/>
      <c r="D438" s="6">
        <v>0</v>
      </c>
      <c r="E438" s="6"/>
      <c r="F438" s="41" t="e">
        <f t="shared" si="22"/>
        <v>#DIV/0!</v>
      </c>
      <c r="G438" s="137">
        <f t="shared" si="21"/>
        <v>0</v>
      </c>
    </row>
    <row r="439" spans="1:7" ht="25.5">
      <c r="A439" s="65" t="s">
        <v>85</v>
      </c>
      <c r="B439" s="66">
        <v>240</v>
      </c>
      <c r="C439" s="79"/>
      <c r="D439" s="15">
        <f>D440</f>
        <v>0</v>
      </c>
      <c r="E439" s="15">
        <f>E440</f>
        <v>0</v>
      </c>
      <c r="F439" s="41" t="e">
        <f t="shared" si="22"/>
        <v>#DIV/0!</v>
      </c>
      <c r="G439" s="137">
        <f t="shared" si="21"/>
        <v>0</v>
      </c>
    </row>
    <row r="440" spans="1:7" ht="38.25">
      <c r="A440" s="65" t="s">
        <v>174</v>
      </c>
      <c r="B440" s="66">
        <v>242</v>
      </c>
      <c r="C440" s="79" t="s">
        <v>449</v>
      </c>
      <c r="D440" s="6"/>
      <c r="E440" s="6"/>
      <c r="F440" s="41" t="e">
        <f t="shared" si="22"/>
        <v>#DIV/0!</v>
      </c>
      <c r="G440" s="137">
        <f t="shared" si="21"/>
        <v>0</v>
      </c>
    </row>
    <row r="441" spans="1:7" ht="45">
      <c r="A441" s="78" t="s">
        <v>416</v>
      </c>
      <c r="B441" s="75"/>
      <c r="C441" s="76"/>
      <c r="D441" s="13">
        <f>D442</f>
        <v>72469</v>
      </c>
      <c r="E441" s="13">
        <f>E442</f>
        <v>72469</v>
      </c>
      <c r="F441" s="77">
        <f t="shared" si="22"/>
        <v>100</v>
      </c>
      <c r="G441" s="137">
        <f t="shared" si="21"/>
        <v>0</v>
      </c>
    </row>
    <row r="442" spans="1:7" ht="15">
      <c r="A442" s="65" t="s">
        <v>65</v>
      </c>
      <c r="B442" s="66">
        <v>200</v>
      </c>
      <c r="C442" s="72"/>
      <c r="D442" s="73">
        <f>D443</f>
        <v>72469</v>
      </c>
      <c r="E442" s="73">
        <f>E443</f>
        <v>72469</v>
      </c>
      <c r="F442" s="41">
        <f t="shared" si="22"/>
        <v>100</v>
      </c>
      <c r="G442" s="137">
        <f t="shared" si="21"/>
        <v>0</v>
      </c>
    </row>
    <row r="443" spans="1:7" ht="15">
      <c r="A443" s="65" t="s">
        <v>70</v>
      </c>
      <c r="B443" s="66">
        <v>220</v>
      </c>
      <c r="C443" s="72"/>
      <c r="D443" s="12">
        <f>D445+D444</f>
        <v>72469</v>
      </c>
      <c r="E443" s="12">
        <f>E445+E444</f>
        <v>72469</v>
      </c>
      <c r="F443" s="41">
        <f>E443/D443*100</f>
        <v>100</v>
      </c>
      <c r="G443" s="137">
        <f t="shared" si="21"/>
        <v>0</v>
      </c>
    </row>
    <row r="444" spans="1:7" ht="15">
      <c r="A444" s="65" t="s">
        <v>75</v>
      </c>
      <c r="B444" s="66">
        <v>225</v>
      </c>
      <c r="C444" s="72"/>
      <c r="D444" s="135"/>
      <c r="E444" s="135"/>
      <c r="F444" s="41" t="e">
        <f t="shared" si="22"/>
        <v>#DIV/0!</v>
      </c>
      <c r="G444" s="137">
        <f t="shared" si="21"/>
        <v>0</v>
      </c>
    </row>
    <row r="445" spans="1:7" ht="15">
      <c r="A445" s="65" t="s">
        <v>77</v>
      </c>
      <c r="B445" s="66">
        <v>226</v>
      </c>
      <c r="C445" s="72"/>
      <c r="D445" s="6">
        <v>72469</v>
      </c>
      <c r="E445" s="6">
        <v>72469</v>
      </c>
      <c r="F445" s="41">
        <f t="shared" si="22"/>
        <v>100</v>
      </c>
      <c r="G445" s="137">
        <f t="shared" si="21"/>
        <v>0</v>
      </c>
    </row>
    <row r="446" spans="1:7" ht="25.5">
      <c r="A446" s="65" t="s">
        <v>85</v>
      </c>
      <c r="B446" s="66">
        <v>240</v>
      </c>
      <c r="C446" s="79"/>
      <c r="D446" s="15">
        <f>D447</f>
        <v>0</v>
      </c>
      <c r="E446" s="15">
        <f>E447</f>
        <v>0</v>
      </c>
      <c r="F446" s="41" t="e">
        <f>E446/D446*100</f>
        <v>#DIV/0!</v>
      </c>
      <c r="G446" s="137">
        <f t="shared" si="21"/>
        <v>0</v>
      </c>
    </row>
    <row r="447" spans="1:7" ht="38.25">
      <c r="A447" s="65" t="s">
        <v>174</v>
      </c>
      <c r="B447" s="66">
        <v>242</v>
      </c>
      <c r="C447" s="79" t="s">
        <v>449</v>
      </c>
      <c r="D447" s="6"/>
      <c r="E447" s="6"/>
      <c r="F447" s="41" t="e">
        <f>E447/D447*100</f>
        <v>#DIV/0!</v>
      </c>
      <c r="G447" s="137">
        <f t="shared" si="21"/>
        <v>0</v>
      </c>
    </row>
    <row r="448" spans="1:7" ht="50.25" customHeight="1">
      <c r="A448" s="78" t="s">
        <v>372</v>
      </c>
      <c r="B448" s="75"/>
      <c r="C448" s="76"/>
      <c r="D448" s="13">
        <f>D449+D455</f>
        <v>0</v>
      </c>
      <c r="E448" s="13">
        <f>E449+E455</f>
        <v>0</v>
      </c>
      <c r="F448" s="77" t="e">
        <f t="shared" si="22"/>
        <v>#DIV/0!</v>
      </c>
      <c r="G448" s="137">
        <f t="shared" si="21"/>
        <v>0</v>
      </c>
    </row>
    <row r="449" spans="1:7" ht="15">
      <c r="A449" s="65" t="s">
        <v>65</v>
      </c>
      <c r="B449" s="66">
        <v>200</v>
      </c>
      <c r="C449" s="72"/>
      <c r="D449" s="73">
        <f>D450</f>
        <v>0</v>
      </c>
      <c r="E449" s="73">
        <f>E450</f>
        <v>0</v>
      </c>
      <c r="F449" s="41" t="e">
        <f t="shared" si="22"/>
        <v>#DIV/0!</v>
      </c>
      <c r="G449" s="137">
        <f t="shared" si="21"/>
        <v>0</v>
      </c>
    </row>
    <row r="450" spans="1:7" ht="15">
      <c r="A450" s="65" t="s">
        <v>70</v>
      </c>
      <c r="B450" s="66">
        <v>220</v>
      </c>
      <c r="C450" s="72"/>
      <c r="D450" s="12">
        <f>D452+D451</f>
        <v>0</v>
      </c>
      <c r="E450" s="12">
        <f>E452+E451</f>
        <v>0</v>
      </c>
      <c r="F450" s="41" t="e">
        <f t="shared" si="22"/>
        <v>#DIV/0!</v>
      </c>
      <c r="G450" s="137">
        <f t="shared" si="21"/>
        <v>0</v>
      </c>
    </row>
    <row r="451" spans="1:7" ht="15">
      <c r="A451" s="65" t="s">
        <v>75</v>
      </c>
      <c r="B451" s="66">
        <v>225</v>
      </c>
      <c r="C451" s="72"/>
      <c r="D451" s="135"/>
      <c r="E451" s="135"/>
      <c r="F451" s="41" t="e">
        <f>E451/D451*100</f>
        <v>#DIV/0!</v>
      </c>
      <c r="G451" s="137">
        <f t="shared" si="21"/>
        <v>0</v>
      </c>
    </row>
    <row r="452" spans="1:7" ht="15">
      <c r="A452" s="65" t="s">
        <v>76</v>
      </c>
      <c r="B452" s="66">
        <v>226</v>
      </c>
      <c r="C452" s="72"/>
      <c r="D452" s="15">
        <f>D453+D454</f>
        <v>0</v>
      </c>
      <c r="E452" s="15">
        <f>E453+E454</f>
        <v>0</v>
      </c>
      <c r="F452" s="41" t="e">
        <f t="shared" si="22"/>
        <v>#DIV/0!</v>
      </c>
      <c r="G452" s="137">
        <f t="shared" si="21"/>
        <v>0</v>
      </c>
    </row>
    <row r="453" spans="1:7" ht="15">
      <c r="A453" s="157" t="s">
        <v>437</v>
      </c>
      <c r="B453" s="66"/>
      <c r="C453" s="72"/>
      <c r="D453" s="6"/>
      <c r="E453" s="6"/>
      <c r="F453" s="41"/>
      <c r="G453" s="137">
        <f t="shared" si="21"/>
        <v>0</v>
      </c>
    </row>
    <row r="454" spans="1:7" ht="15">
      <c r="A454" s="157" t="s">
        <v>567</v>
      </c>
      <c r="B454" s="66"/>
      <c r="C454" s="72"/>
      <c r="D454" s="6"/>
      <c r="E454" s="6"/>
      <c r="F454" s="41"/>
      <c r="G454" s="137">
        <f t="shared" si="21"/>
        <v>0</v>
      </c>
    </row>
    <row r="455" spans="1:7" ht="15">
      <c r="A455" s="65" t="s">
        <v>78</v>
      </c>
      <c r="B455" s="66">
        <v>300</v>
      </c>
      <c r="C455" s="72"/>
      <c r="D455" s="15">
        <f>D457+D456</f>
        <v>0</v>
      </c>
      <c r="E455" s="15">
        <f>E457+E456</f>
        <v>0</v>
      </c>
      <c r="F455" s="41" t="e">
        <f t="shared" si="22"/>
        <v>#DIV/0!</v>
      </c>
      <c r="G455" s="137">
        <f t="shared" si="21"/>
        <v>0</v>
      </c>
    </row>
    <row r="456" spans="1:7" ht="15">
      <c r="A456" s="65" t="s">
        <v>79</v>
      </c>
      <c r="B456" s="66">
        <v>310</v>
      </c>
      <c r="C456" s="72"/>
      <c r="D456" s="6"/>
      <c r="E456" s="6"/>
      <c r="F456" s="41" t="e">
        <f t="shared" si="22"/>
        <v>#DIV/0!</v>
      </c>
      <c r="G456" s="137">
        <f t="shared" si="21"/>
        <v>0</v>
      </c>
    </row>
    <row r="457" spans="1:7" ht="15">
      <c r="A457" s="65" t="s">
        <v>80</v>
      </c>
      <c r="B457" s="66">
        <v>340</v>
      </c>
      <c r="C457" s="72"/>
      <c r="D457" s="6"/>
      <c r="E457" s="6"/>
      <c r="F457" s="41" t="e">
        <f t="shared" si="22"/>
        <v>#DIV/0!</v>
      </c>
      <c r="G457" s="137">
        <f t="shared" si="21"/>
        <v>0</v>
      </c>
    </row>
    <row r="458" spans="1:7" ht="45">
      <c r="A458" s="78" t="s">
        <v>417</v>
      </c>
      <c r="B458" s="75"/>
      <c r="C458" s="76"/>
      <c r="D458" s="13">
        <f>D459+D466</f>
        <v>0</v>
      </c>
      <c r="E458" s="13">
        <f>E459+E466</f>
        <v>0</v>
      </c>
      <c r="F458" s="77" t="e">
        <f t="shared" si="22"/>
        <v>#DIV/0!</v>
      </c>
      <c r="G458" s="137">
        <f t="shared" si="21"/>
        <v>0</v>
      </c>
    </row>
    <row r="459" spans="1:7" ht="15">
      <c r="A459" s="65" t="s">
        <v>65</v>
      </c>
      <c r="B459" s="66">
        <v>200</v>
      </c>
      <c r="C459" s="72"/>
      <c r="D459" s="73">
        <f>D460</f>
        <v>0</v>
      </c>
      <c r="E459" s="73">
        <f>E460</f>
        <v>0</v>
      </c>
      <c r="F459" s="41" t="e">
        <f t="shared" si="22"/>
        <v>#DIV/0!</v>
      </c>
      <c r="G459" s="137">
        <f t="shared" si="21"/>
        <v>0</v>
      </c>
    </row>
    <row r="460" spans="1:7" ht="15">
      <c r="A460" s="65" t="s">
        <v>70</v>
      </c>
      <c r="B460" s="66">
        <v>220</v>
      </c>
      <c r="C460" s="72"/>
      <c r="D460" s="12">
        <f>D462+D461+D463</f>
        <v>0</v>
      </c>
      <c r="E460" s="12">
        <f>E462+E461+E463</f>
        <v>0</v>
      </c>
      <c r="F460" s="41" t="e">
        <f t="shared" si="22"/>
        <v>#DIV/0!</v>
      </c>
      <c r="G460" s="137">
        <f t="shared" si="21"/>
        <v>0</v>
      </c>
    </row>
    <row r="461" spans="1:7" ht="15">
      <c r="A461" s="65" t="s">
        <v>73</v>
      </c>
      <c r="B461" s="66">
        <v>223</v>
      </c>
      <c r="C461" s="72"/>
      <c r="D461" s="168"/>
      <c r="E461" s="168"/>
      <c r="F461" s="41"/>
      <c r="G461" s="137"/>
    </row>
    <row r="462" spans="1:7" ht="15">
      <c r="A462" s="65" t="s">
        <v>75</v>
      </c>
      <c r="B462" s="66">
        <v>225</v>
      </c>
      <c r="C462" s="72"/>
      <c r="D462" s="135"/>
      <c r="E462" s="135"/>
      <c r="F462" s="41" t="e">
        <f t="shared" si="22"/>
        <v>#DIV/0!</v>
      </c>
      <c r="G462" s="137">
        <f t="shared" si="21"/>
        <v>0</v>
      </c>
    </row>
    <row r="463" spans="1:7" ht="15">
      <c r="A463" s="65" t="s">
        <v>76</v>
      </c>
      <c r="B463" s="66">
        <v>226</v>
      </c>
      <c r="C463" s="72"/>
      <c r="D463" s="73">
        <f>D464+D465</f>
        <v>0</v>
      </c>
      <c r="E463" s="73">
        <f>E464+E465</f>
        <v>0</v>
      </c>
      <c r="F463" s="41"/>
      <c r="G463" s="137">
        <f t="shared" si="21"/>
        <v>0</v>
      </c>
    </row>
    <row r="464" spans="1:7" ht="15">
      <c r="A464" s="157" t="s">
        <v>437</v>
      </c>
      <c r="B464" s="66"/>
      <c r="C464" s="72"/>
      <c r="D464" s="135"/>
      <c r="E464" s="135"/>
      <c r="F464" s="41"/>
      <c r="G464" s="137">
        <f t="shared" si="21"/>
        <v>0</v>
      </c>
    </row>
    <row r="465" spans="1:7" ht="15">
      <c r="A465" s="157" t="s">
        <v>567</v>
      </c>
      <c r="B465" s="66"/>
      <c r="C465" s="72"/>
      <c r="D465" s="135"/>
      <c r="E465" s="135"/>
      <c r="F465" s="41"/>
      <c r="G465" s="137">
        <f t="shared" si="21"/>
        <v>0</v>
      </c>
    </row>
    <row r="466" spans="1:7" ht="15">
      <c r="A466" s="65" t="s">
        <v>78</v>
      </c>
      <c r="B466" s="66">
        <v>300</v>
      </c>
      <c r="C466" s="72"/>
      <c r="D466" s="73">
        <f>D467+D468</f>
        <v>0</v>
      </c>
      <c r="E466" s="73">
        <f>E467+E468</f>
        <v>0</v>
      </c>
      <c r="F466" s="41" t="e">
        <f t="shared" si="22"/>
        <v>#DIV/0!</v>
      </c>
      <c r="G466" s="137">
        <f t="shared" si="21"/>
        <v>0</v>
      </c>
    </row>
    <row r="467" spans="1:7" ht="15">
      <c r="A467" s="65" t="s">
        <v>79</v>
      </c>
      <c r="B467" s="66">
        <v>310</v>
      </c>
      <c r="C467" s="72"/>
      <c r="D467" s="135"/>
      <c r="E467" s="135"/>
      <c r="F467" s="41" t="e">
        <f t="shared" si="22"/>
        <v>#DIV/0!</v>
      </c>
      <c r="G467" s="137">
        <f t="shared" si="21"/>
        <v>0</v>
      </c>
    </row>
    <row r="468" spans="1:7" ht="15">
      <c r="A468" s="65" t="s">
        <v>80</v>
      </c>
      <c r="B468" s="66">
        <v>340</v>
      </c>
      <c r="C468" s="72"/>
      <c r="D468" s="135"/>
      <c r="E468" s="135"/>
      <c r="F468" s="41"/>
      <c r="G468" s="137"/>
    </row>
    <row r="469" spans="1:7" ht="31.5" customHeight="1">
      <c r="A469" s="60" t="s">
        <v>156</v>
      </c>
      <c r="B469" s="61"/>
      <c r="C469" s="84"/>
      <c r="D469" s="85">
        <f>D470+D479</f>
        <v>816598.92</v>
      </c>
      <c r="E469" s="85">
        <f>E470+E479</f>
        <v>816598.92</v>
      </c>
      <c r="F469" s="64">
        <f t="shared" si="22"/>
        <v>100</v>
      </c>
      <c r="G469" s="137">
        <f t="shared" si="21"/>
        <v>0</v>
      </c>
    </row>
    <row r="470" spans="1:7" ht="15">
      <c r="A470" s="65" t="s">
        <v>65</v>
      </c>
      <c r="B470" s="66">
        <v>200</v>
      </c>
      <c r="C470" s="72"/>
      <c r="D470" s="15">
        <f>SUM(D471,D476)</f>
        <v>634381.92</v>
      </c>
      <c r="E470" s="15">
        <f>SUM(E471,E476)</f>
        <v>634381.92</v>
      </c>
      <c r="F470" s="41">
        <f t="shared" si="22"/>
        <v>100</v>
      </c>
      <c r="G470" s="137">
        <f t="shared" si="21"/>
        <v>0</v>
      </c>
    </row>
    <row r="471" spans="1:7" ht="15">
      <c r="A471" s="65" t="s">
        <v>70</v>
      </c>
      <c r="B471" s="66">
        <v>220</v>
      </c>
      <c r="C471" s="72"/>
      <c r="D471" s="15">
        <f>D474+D473+D475+D472</f>
        <v>634381.92</v>
      </c>
      <c r="E471" s="15">
        <f>E474+E473+E475+E472</f>
        <v>634381.92</v>
      </c>
      <c r="F471" s="41">
        <f t="shared" si="22"/>
        <v>100</v>
      </c>
      <c r="G471" s="137">
        <f t="shared" si="21"/>
        <v>0</v>
      </c>
    </row>
    <row r="472" spans="1:7" ht="15">
      <c r="A472" s="65" t="s">
        <v>72</v>
      </c>
      <c r="B472" s="66">
        <v>222</v>
      </c>
      <c r="C472" s="72"/>
      <c r="D472" s="15">
        <f>D498</f>
        <v>0</v>
      </c>
      <c r="E472" s="15">
        <f>E498</f>
        <v>0</v>
      </c>
      <c r="F472" s="41" t="e">
        <f t="shared" si="22"/>
        <v>#DIV/0!</v>
      </c>
      <c r="G472" s="137">
        <f t="shared" si="21"/>
        <v>0</v>
      </c>
    </row>
    <row r="473" spans="1:7" ht="15">
      <c r="A473" s="65" t="s">
        <v>73</v>
      </c>
      <c r="B473" s="66">
        <v>223</v>
      </c>
      <c r="C473" s="72"/>
      <c r="D473" s="15">
        <f aca="true" t="shared" si="23" ref="D473:E475">D499+D557</f>
        <v>293254.4</v>
      </c>
      <c r="E473" s="15">
        <f t="shared" si="23"/>
        <v>293254.4</v>
      </c>
      <c r="F473" s="41">
        <f t="shared" si="22"/>
        <v>100</v>
      </c>
      <c r="G473" s="137">
        <f t="shared" si="21"/>
        <v>0</v>
      </c>
    </row>
    <row r="474" spans="1:7" ht="15">
      <c r="A474" s="65" t="s">
        <v>75</v>
      </c>
      <c r="B474" s="66">
        <v>225</v>
      </c>
      <c r="C474" s="72"/>
      <c r="D474" s="15">
        <f t="shared" si="23"/>
        <v>187486.13</v>
      </c>
      <c r="E474" s="15">
        <f t="shared" si="23"/>
        <v>187486.13</v>
      </c>
      <c r="F474" s="41">
        <f t="shared" si="22"/>
        <v>100</v>
      </c>
      <c r="G474" s="137">
        <f t="shared" si="21"/>
        <v>0</v>
      </c>
    </row>
    <row r="475" spans="1:7" ht="15">
      <c r="A475" s="65" t="s">
        <v>76</v>
      </c>
      <c r="B475" s="66">
        <v>226</v>
      </c>
      <c r="C475" s="72"/>
      <c r="D475" s="15">
        <f t="shared" si="23"/>
        <v>153641.39</v>
      </c>
      <c r="E475" s="15">
        <f t="shared" si="23"/>
        <v>153641.39</v>
      </c>
      <c r="F475" s="41">
        <f t="shared" si="22"/>
        <v>100</v>
      </c>
      <c r="G475" s="137">
        <f t="shared" si="21"/>
        <v>0</v>
      </c>
    </row>
    <row r="476" spans="1:7" ht="25.5">
      <c r="A476" s="65" t="s">
        <v>85</v>
      </c>
      <c r="B476" s="66">
        <v>240</v>
      </c>
      <c r="C476" s="72"/>
      <c r="D476" s="15">
        <f>D478+D477</f>
        <v>0</v>
      </c>
      <c r="E476" s="15">
        <f>E478+E477</f>
        <v>0</v>
      </c>
      <c r="F476" s="41" t="e">
        <f t="shared" si="22"/>
        <v>#DIV/0!</v>
      </c>
      <c r="G476" s="137">
        <f t="shared" si="21"/>
        <v>0</v>
      </c>
    </row>
    <row r="477" spans="1:7" ht="38.25">
      <c r="A477" s="65" t="s">
        <v>401</v>
      </c>
      <c r="B477" s="66">
        <v>241</v>
      </c>
      <c r="C477" s="72" t="s">
        <v>449</v>
      </c>
      <c r="D477" s="15">
        <f>D503</f>
        <v>0</v>
      </c>
      <c r="E477" s="15">
        <f>E503</f>
        <v>0</v>
      </c>
      <c r="F477" s="41" t="e">
        <f t="shared" si="22"/>
        <v>#DIV/0!</v>
      </c>
      <c r="G477" s="137">
        <f t="shared" si="21"/>
        <v>0</v>
      </c>
    </row>
    <row r="478" spans="1:7" ht="38.25">
      <c r="A478" s="65" t="s">
        <v>174</v>
      </c>
      <c r="B478" s="66">
        <v>242</v>
      </c>
      <c r="C478" s="72" t="s">
        <v>449</v>
      </c>
      <c r="D478" s="15">
        <f>D485</f>
        <v>0</v>
      </c>
      <c r="E478" s="15">
        <f>E485</f>
        <v>0</v>
      </c>
      <c r="F478" s="41" t="e">
        <f t="shared" si="22"/>
        <v>#DIV/0!</v>
      </c>
      <c r="G478" s="137">
        <f t="shared" si="21"/>
        <v>0</v>
      </c>
    </row>
    <row r="479" spans="1:7" ht="15">
      <c r="A479" s="65" t="s">
        <v>78</v>
      </c>
      <c r="B479" s="66">
        <v>300</v>
      </c>
      <c r="C479" s="72"/>
      <c r="D479" s="15">
        <f>D480+D481</f>
        <v>182217</v>
      </c>
      <c r="E479" s="15">
        <f>E480+E481</f>
        <v>182217</v>
      </c>
      <c r="F479" s="41">
        <f t="shared" si="22"/>
        <v>100</v>
      </c>
      <c r="G479" s="137">
        <f t="shared" si="21"/>
        <v>0</v>
      </c>
    </row>
    <row r="480" spans="1:7" ht="15">
      <c r="A480" s="65" t="s">
        <v>79</v>
      </c>
      <c r="B480" s="66">
        <v>310</v>
      </c>
      <c r="C480" s="72"/>
      <c r="D480" s="15">
        <f>SUM(D505,D561)+D487</f>
        <v>7620</v>
      </c>
      <c r="E480" s="15">
        <f>SUM(E505,E561)+E487</f>
        <v>7620</v>
      </c>
      <c r="F480" s="41">
        <f t="shared" si="22"/>
        <v>100</v>
      </c>
      <c r="G480" s="137">
        <f t="shared" si="21"/>
        <v>0</v>
      </c>
    </row>
    <row r="481" spans="1:7" ht="15">
      <c r="A481" s="65" t="s">
        <v>80</v>
      </c>
      <c r="B481" s="66">
        <v>340</v>
      </c>
      <c r="C481" s="72"/>
      <c r="D481" s="15">
        <f>D506+D562</f>
        <v>174597</v>
      </c>
      <c r="E481" s="15">
        <f>E506+E562</f>
        <v>174597</v>
      </c>
      <c r="F481" s="41">
        <f t="shared" si="22"/>
        <v>100</v>
      </c>
      <c r="G481" s="137">
        <f t="shared" si="21"/>
        <v>0</v>
      </c>
    </row>
    <row r="482" spans="1:7" ht="30">
      <c r="A482" s="81" t="s">
        <v>176</v>
      </c>
      <c r="B482" s="69"/>
      <c r="C482" s="70"/>
      <c r="D482" s="71">
        <f>SUM(D483)+D486</f>
        <v>0</v>
      </c>
      <c r="E482" s="71">
        <f>SUM(E483)+E486</f>
        <v>0</v>
      </c>
      <c r="F482" s="39" t="e">
        <f t="shared" si="22"/>
        <v>#DIV/0!</v>
      </c>
      <c r="G482" s="137">
        <f t="shared" si="21"/>
        <v>0</v>
      </c>
    </row>
    <row r="483" spans="1:7" ht="15">
      <c r="A483" s="65" t="s">
        <v>65</v>
      </c>
      <c r="B483" s="66">
        <v>200</v>
      </c>
      <c r="C483" s="72"/>
      <c r="D483" s="73">
        <f>D484</f>
        <v>0</v>
      </c>
      <c r="E483" s="73">
        <f>E484</f>
        <v>0</v>
      </c>
      <c r="F483" s="41" t="e">
        <f t="shared" si="22"/>
        <v>#DIV/0!</v>
      </c>
      <c r="G483" s="137">
        <f t="shared" si="21"/>
        <v>0</v>
      </c>
    </row>
    <row r="484" spans="1:7" ht="25.5">
      <c r="A484" s="65" t="s">
        <v>85</v>
      </c>
      <c r="B484" s="66">
        <v>240</v>
      </c>
      <c r="C484" s="72"/>
      <c r="D484" s="73">
        <f>D485</f>
        <v>0</v>
      </c>
      <c r="E484" s="73">
        <f>E485</f>
        <v>0</v>
      </c>
      <c r="F484" s="41" t="e">
        <f t="shared" si="22"/>
        <v>#DIV/0!</v>
      </c>
      <c r="G484" s="137">
        <f t="shared" si="21"/>
        <v>0</v>
      </c>
    </row>
    <row r="485" spans="1:7" ht="38.25">
      <c r="A485" s="65" t="s">
        <v>174</v>
      </c>
      <c r="B485" s="66">
        <v>242</v>
      </c>
      <c r="C485" s="72" t="s">
        <v>449</v>
      </c>
      <c r="D485" s="15">
        <f>D494</f>
        <v>0</v>
      </c>
      <c r="E485" s="15">
        <f>E494</f>
        <v>0</v>
      </c>
      <c r="F485" s="41" t="e">
        <f t="shared" si="22"/>
        <v>#DIV/0!</v>
      </c>
      <c r="G485" s="137">
        <f t="shared" si="21"/>
        <v>0</v>
      </c>
    </row>
    <row r="486" spans="1:7" ht="15">
      <c r="A486" s="65" t="s">
        <v>78</v>
      </c>
      <c r="B486" s="66">
        <v>300</v>
      </c>
      <c r="C486" s="72"/>
      <c r="D486" s="15">
        <f>D487</f>
        <v>0</v>
      </c>
      <c r="E486" s="15">
        <f>E487</f>
        <v>0</v>
      </c>
      <c r="F486" s="41" t="e">
        <f t="shared" si="22"/>
        <v>#DIV/0!</v>
      </c>
      <c r="G486" s="137">
        <f t="shared" si="21"/>
        <v>0</v>
      </c>
    </row>
    <row r="487" spans="1:7" ht="15">
      <c r="A487" s="65" t="s">
        <v>79</v>
      </c>
      <c r="B487" s="66">
        <v>310</v>
      </c>
      <c r="C487" s="72"/>
      <c r="D487" s="15">
        <f>D490</f>
        <v>0</v>
      </c>
      <c r="E487" s="15">
        <f>E490</f>
        <v>0</v>
      </c>
      <c r="F487" s="41" t="e">
        <f t="shared" si="22"/>
        <v>#DIV/0!</v>
      </c>
      <c r="G487" s="137">
        <f t="shared" si="21"/>
        <v>0</v>
      </c>
    </row>
    <row r="488" spans="1:7" ht="30">
      <c r="A488" s="78" t="s">
        <v>381</v>
      </c>
      <c r="B488" s="75"/>
      <c r="C488" s="76"/>
      <c r="D488" s="13">
        <f>D489</f>
        <v>0</v>
      </c>
      <c r="E488" s="13">
        <f>E489</f>
        <v>0</v>
      </c>
      <c r="F488" s="77" t="e">
        <f t="shared" si="22"/>
        <v>#DIV/0!</v>
      </c>
      <c r="G488" s="137">
        <f t="shared" si="21"/>
        <v>0</v>
      </c>
    </row>
    <row r="489" spans="1:7" ht="15">
      <c r="A489" s="65" t="s">
        <v>78</v>
      </c>
      <c r="B489" s="66">
        <v>300</v>
      </c>
      <c r="C489" s="72"/>
      <c r="D489" s="15">
        <f>D490</f>
        <v>0</v>
      </c>
      <c r="E489" s="15">
        <f>E490</f>
        <v>0</v>
      </c>
      <c r="F489" s="41" t="e">
        <f t="shared" si="22"/>
        <v>#DIV/0!</v>
      </c>
      <c r="G489" s="137">
        <f t="shared" si="21"/>
        <v>0</v>
      </c>
    </row>
    <row r="490" spans="1:7" ht="15">
      <c r="A490" s="65" t="s">
        <v>79</v>
      </c>
      <c r="B490" s="66">
        <v>310</v>
      </c>
      <c r="C490" s="72"/>
      <c r="D490" s="6"/>
      <c r="E490" s="6"/>
      <c r="F490" s="41" t="e">
        <f t="shared" si="22"/>
        <v>#DIV/0!</v>
      </c>
      <c r="G490" s="137">
        <f t="shared" si="21"/>
        <v>0</v>
      </c>
    </row>
    <row r="491" spans="1:7" ht="15">
      <c r="A491" s="78" t="s">
        <v>382</v>
      </c>
      <c r="B491" s="75"/>
      <c r="C491" s="76"/>
      <c r="D491" s="13">
        <f aca="true" t="shared" si="24" ref="D491:E493">D492</f>
        <v>0</v>
      </c>
      <c r="E491" s="13">
        <f t="shared" si="24"/>
        <v>0</v>
      </c>
      <c r="F491" s="77" t="e">
        <f t="shared" si="22"/>
        <v>#DIV/0!</v>
      </c>
      <c r="G491" s="137">
        <f t="shared" si="21"/>
        <v>0</v>
      </c>
    </row>
    <row r="492" spans="1:7" ht="15">
      <c r="A492" s="65" t="s">
        <v>65</v>
      </c>
      <c r="B492" s="66">
        <v>200</v>
      </c>
      <c r="C492" s="72"/>
      <c r="D492" s="73">
        <f t="shared" si="24"/>
        <v>0</v>
      </c>
      <c r="E492" s="73">
        <f t="shared" si="24"/>
        <v>0</v>
      </c>
      <c r="F492" s="41" t="e">
        <f t="shared" si="22"/>
        <v>#DIV/0!</v>
      </c>
      <c r="G492" s="137">
        <f t="shared" si="21"/>
        <v>0</v>
      </c>
    </row>
    <row r="493" spans="1:7" ht="25.5">
      <c r="A493" s="65" t="s">
        <v>85</v>
      </c>
      <c r="B493" s="66">
        <v>240</v>
      </c>
      <c r="C493" s="72"/>
      <c r="D493" s="73">
        <f t="shared" si="24"/>
        <v>0</v>
      </c>
      <c r="E493" s="73">
        <f t="shared" si="24"/>
        <v>0</v>
      </c>
      <c r="F493" s="41" t="e">
        <f t="shared" si="22"/>
        <v>#DIV/0!</v>
      </c>
      <c r="G493" s="137">
        <f t="shared" si="21"/>
        <v>0</v>
      </c>
    </row>
    <row r="494" spans="1:7" ht="38.25">
      <c r="A494" s="65" t="s">
        <v>174</v>
      </c>
      <c r="B494" s="66">
        <v>242</v>
      </c>
      <c r="C494" s="72" t="s">
        <v>449</v>
      </c>
      <c r="D494" s="6"/>
      <c r="E494" s="6"/>
      <c r="F494" s="41" t="e">
        <f t="shared" si="22"/>
        <v>#DIV/0!</v>
      </c>
      <c r="G494" s="137">
        <f t="shared" si="21"/>
        <v>0</v>
      </c>
    </row>
    <row r="495" spans="1:7" ht="30">
      <c r="A495" s="81" t="s">
        <v>155</v>
      </c>
      <c r="B495" s="69"/>
      <c r="C495" s="70"/>
      <c r="D495" s="71">
        <f>D496+D504</f>
        <v>816598.92</v>
      </c>
      <c r="E495" s="71">
        <f>E496+E504</f>
        <v>816598.92</v>
      </c>
      <c r="F495" s="39">
        <f t="shared" si="22"/>
        <v>100</v>
      </c>
      <c r="G495" s="137">
        <f t="shared" si="21"/>
        <v>0</v>
      </c>
    </row>
    <row r="496" spans="1:7" ht="15">
      <c r="A496" s="65" t="s">
        <v>65</v>
      </c>
      <c r="B496" s="66">
        <v>200</v>
      </c>
      <c r="C496" s="72"/>
      <c r="D496" s="73">
        <f>SUM(D497,D502)</f>
        <v>634381.92</v>
      </c>
      <c r="E496" s="73">
        <f>SUM(E497,E502)</f>
        <v>634381.92</v>
      </c>
      <c r="F496" s="41">
        <f t="shared" si="22"/>
        <v>100</v>
      </c>
      <c r="G496" s="137">
        <f t="shared" si="21"/>
        <v>0</v>
      </c>
    </row>
    <row r="497" spans="1:7" ht="15">
      <c r="A497" s="65" t="s">
        <v>70</v>
      </c>
      <c r="B497" s="66">
        <v>220</v>
      </c>
      <c r="C497" s="72"/>
      <c r="D497" s="73">
        <f>SUM(D498:D501)</f>
        <v>634381.92</v>
      </c>
      <c r="E497" s="73">
        <f>SUM(E498:E501)</f>
        <v>634381.92</v>
      </c>
      <c r="F497" s="41">
        <f t="shared" si="22"/>
        <v>100</v>
      </c>
      <c r="G497" s="137">
        <f t="shared" si="21"/>
        <v>0</v>
      </c>
    </row>
    <row r="498" spans="1:7" ht="15">
      <c r="A498" s="65" t="s">
        <v>72</v>
      </c>
      <c r="B498" s="66">
        <v>222</v>
      </c>
      <c r="C498" s="72"/>
      <c r="D498" s="73">
        <f>D541+D532+D510</f>
        <v>0</v>
      </c>
      <c r="E498" s="73">
        <f>E541+E532+E510</f>
        <v>0</v>
      </c>
      <c r="F498" s="41" t="e">
        <f t="shared" si="22"/>
        <v>#DIV/0!</v>
      </c>
      <c r="G498" s="137">
        <f aca="true" t="shared" si="25" ref="G498:G561">D498-E498</f>
        <v>0</v>
      </c>
    </row>
    <row r="499" spans="1:7" ht="15">
      <c r="A499" s="65" t="s">
        <v>73</v>
      </c>
      <c r="B499" s="66">
        <v>223</v>
      </c>
      <c r="C499" s="72"/>
      <c r="D499" s="73">
        <f>D511+D542+D520</f>
        <v>293254.4</v>
      </c>
      <c r="E499" s="73">
        <f>E511+E542+E520</f>
        <v>293254.4</v>
      </c>
      <c r="F499" s="41">
        <f t="shared" si="22"/>
        <v>100</v>
      </c>
      <c r="G499" s="137">
        <f t="shared" si="25"/>
        <v>0</v>
      </c>
    </row>
    <row r="500" spans="1:7" ht="15">
      <c r="A500" s="65" t="s">
        <v>75</v>
      </c>
      <c r="B500" s="66">
        <v>225</v>
      </c>
      <c r="C500" s="72"/>
      <c r="D500" s="15">
        <f>D512+D524+D533+D543+D553</f>
        <v>187486.13</v>
      </c>
      <c r="E500" s="15">
        <f>E512+E524+E533+E543+E553</f>
        <v>187486.13</v>
      </c>
      <c r="F500" s="41">
        <f t="shared" si="22"/>
        <v>100</v>
      </c>
      <c r="G500" s="137">
        <f t="shared" si="25"/>
        <v>0</v>
      </c>
    </row>
    <row r="501" spans="1:7" ht="15">
      <c r="A501" s="65" t="s">
        <v>76</v>
      </c>
      <c r="B501" s="66">
        <v>226</v>
      </c>
      <c r="C501" s="72"/>
      <c r="D501" s="15">
        <f>D525+D534+D544+D513</f>
        <v>153641.39</v>
      </c>
      <c r="E501" s="15">
        <f>E525+E534+E544+E513</f>
        <v>153641.39</v>
      </c>
      <c r="F501" s="41">
        <f t="shared" si="22"/>
        <v>100</v>
      </c>
      <c r="G501" s="137">
        <f t="shared" si="25"/>
        <v>0</v>
      </c>
    </row>
    <row r="502" spans="1:7" ht="25.5">
      <c r="A502" s="65" t="s">
        <v>85</v>
      </c>
      <c r="B502" s="66">
        <v>240</v>
      </c>
      <c r="C502" s="72"/>
      <c r="D502" s="15">
        <f>D503</f>
        <v>0</v>
      </c>
      <c r="E502" s="15">
        <f>E503</f>
        <v>0</v>
      </c>
      <c r="F502" s="41" t="e">
        <f t="shared" si="22"/>
        <v>#DIV/0!</v>
      </c>
      <c r="G502" s="137">
        <f t="shared" si="25"/>
        <v>0</v>
      </c>
    </row>
    <row r="503" spans="1:7" ht="38.25">
      <c r="A503" s="65" t="s">
        <v>401</v>
      </c>
      <c r="B503" s="66">
        <v>241</v>
      </c>
      <c r="C503" s="72" t="s">
        <v>449</v>
      </c>
      <c r="D503" s="15">
        <f>D546</f>
        <v>0</v>
      </c>
      <c r="E503" s="15">
        <f>E546</f>
        <v>0</v>
      </c>
      <c r="F503" s="41" t="e">
        <f t="shared" si="22"/>
        <v>#DIV/0!</v>
      </c>
      <c r="G503" s="137">
        <f t="shared" si="25"/>
        <v>0</v>
      </c>
    </row>
    <row r="504" spans="1:7" ht="15">
      <c r="A504" s="65" t="s">
        <v>78</v>
      </c>
      <c r="B504" s="66">
        <v>300</v>
      </c>
      <c r="C504" s="72"/>
      <c r="D504" s="73">
        <f>D505+D506</f>
        <v>182217</v>
      </c>
      <c r="E504" s="73">
        <f>E505+E506</f>
        <v>182217</v>
      </c>
      <c r="F504" s="41">
        <f t="shared" si="22"/>
        <v>100</v>
      </c>
      <c r="G504" s="137">
        <f t="shared" si="25"/>
        <v>0</v>
      </c>
    </row>
    <row r="505" spans="1:7" ht="15">
      <c r="A505" s="65" t="s">
        <v>79</v>
      </c>
      <c r="B505" s="66">
        <v>310</v>
      </c>
      <c r="C505" s="72"/>
      <c r="D505" s="15">
        <f>D527+D536+D548+D515</f>
        <v>7620</v>
      </c>
      <c r="E505" s="15">
        <f>E527+E536+E548+E515</f>
        <v>7620</v>
      </c>
      <c r="F505" s="41">
        <f t="shared" si="22"/>
        <v>100</v>
      </c>
      <c r="G505" s="137">
        <f t="shared" si="25"/>
        <v>0</v>
      </c>
    </row>
    <row r="506" spans="1:7" ht="15">
      <c r="A506" s="65" t="s">
        <v>80</v>
      </c>
      <c r="B506" s="66">
        <v>340</v>
      </c>
      <c r="C506" s="72"/>
      <c r="D506" s="15">
        <f>D528+D537+D549+D516</f>
        <v>174597</v>
      </c>
      <c r="E506" s="15">
        <f>E528+E537+E549+E516</f>
        <v>174597</v>
      </c>
      <c r="F506" s="41">
        <f t="shared" si="22"/>
        <v>100</v>
      </c>
      <c r="G506" s="137">
        <f t="shared" si="25"/>
        <v>0</v>
      </c>
    </row>
    <row r="507" spans="1:7" ht="45">
      <c r="A507" s="78" t="s">
        <v>418</v>
      </c>
      <c r="B507" s="114"/>
      <c r="C507" s="76"/>
      <c r="D507" s="17">
        <f>D508+D514</f>
        <v>410039.9</v>
      </c>
      <c r="E507" s="17">
        <f>E508+E514</f>
        <v>410039.9</v>
      </c>
      <c r="F507" s="77">
        <f aca="true" t="shared" si="26" ref="F507:F570">E507/D507*100</f>
        <v>100</v>
      </c>
      <c r="G507" s="137">
        <f t="shared" si="25"/>
        <v>0</v>
      </c>
    </row>
    <row r="508" spans="1:7" ht="15">
      <c r="A508" s="65" t="s">
        <v>65</v>
      </c>
      <c r="B508" s="66">
        <v>200</v>
      </c>
      <c r="C508" s="72"/>
      <c r="D508" s="15">
        <f>D509</f>
        <v>231962.90000000002</v>
      </c>
      <c r="E508" s="15">
        <f>E509</f>
        <v>231962.90000000002</v>
      </c>
      <c r="F508" s="41">
        <f t="shared" si="26"/>
        <v>100</v>
      </c>
      <c r="G508" s="137">
        <f t="shared" si="25"/>
        <v>0</v>
      </c>
    </row>
    <row r="509" spans="1:7" ht="15">
      <c r="A509" s="65" t="s">
        <v>70</v>
      </c>
      <c r="B509" s="66">
        <v>220</v>
      </c>
      <c r="C509" s="72"/>
      <c r="D509" s="15">
        <f>D511+D512+D513+D510</f>
        <v>231962.90000000002</v>
      </c>
      <c r="E509" s="15">
        <f>E511+E512+E513+E510</f>
        <v>231962.90000000002</v>
      </c>
      <c r="F509" s="41">
        <f t="shared" si="26"/>
        <v>100</v>
      </c>
      <c r="G509" s="137">
        <f t="shared" si="25"/>
        <v>0</v>
      </c>
    </row>
    <row r="510" spans="1:7" ht="15">
      <c r="A510" s="65" t="s">
        <v>72</v>
      </c>
      <c r="B510" s="66">
        <v>222</v>
      </c>
      <c r="C510" s="72"/>
      <c r="D510" s="6"/>
      <c r="E510" s="6"/>
      <c r="F510" s="41" t="e">
        <f>E510/D510*100</f>
        <v>#DIV/0!</v>
      </c>
      <c r="G510" s="137">
        <f t="shared" si="25"/>
        <v>0</v>
      </c>
    </row>
    <row r="511" spans="1:7" ht="15">
      <c r="A511" s="65" t="s">
        <v>73</v>
      </c>
      <c r="B511" s="66">
        <v>223</v>
      </c>
      <c r="C511" s="72"/>
      <c r="D511" s="6">
        <v>78321.51</v>
      </c>
      <c r="E511" s="6">
        <v>78321.51</v>
      </c>
      <c r="F511" s="41">
        <f t="shared" si="26"/>
        <v>100</v>
      </c>
      <c r="G511" s="137">
        <f t="shared" si="25"/>
        <v>0</v>
      </c>
    </row>
    <row r="512" spans="1:7" ht="15">
      <c r="A512" s="65" t="s">
        <v>75</v>
      </c>
      <c r="B512" s="66">
        <v>225</v>
      </c>
      <c r="C512" s="72"/>
      <c r="D512" s="6"/>
      <c r="E512" s="6"/>
      <c r="F512" s="41" t="e">
        <f t="shared" si="26"/>
        <v>#DIV/0!</v>
      </c>
      <c r="G512" s="137">
        <f t="shared" si="25"/>
        <v>0</v>
      </c>
    </row>
    <row r="513" spans="1:7" ht="15">
      <c r="A513" s="65" t="s">
        <v>76</v>
      </c>
      <c r="B513" s="66">
        <v>226</v>
      </c>
      <c r="C513" s="72"/>
      <c r="D513" s="6">
        <v>153641.39</v>
      </c>
      <c r="E513" s="6">
        <v>153641.39</v>
      </c>
      <c r="F513" s="41">
        <f t="shared" si="26"/>
        <v>100</v>
      </c>
      <c r="G513" s="137">
        <f t="shared" si="25"/>
        <v>0</v>
      </c>
    </row>
    <row r="514" spans="1:7" ht="15">
      <c r="A514" s="65" t="s">
        <v>78</v>
      </c>
      <c r="B514" s="66">
        <v>300</v>
      </c>
      <c r="C514" s="72"/>
      <c r="D514" s="15">
        <f>D515+D516</f>
        <v>178077</v>
      </c>
      <c r="E514" s="15">
        <f>E515+E516</f>
        <v>178077</v>
      </c>
      <c r="F514" s="41">
        <f t="shared" si="26"/>
        <v>100</v>
      </c>
      <c r="G514" s="137">
        <f t="shared" si="25"/>
        <v>0</v>
      </c>
    </row>
    <row r="515" spans="1:7" ht="15">
      <c r="A515" s="65" t="s">
        <v>79</v>
      </c>
      <c r="B515" s="66">
        <v>310</v>
      </c>
      <c r="C515" s="72"/>
      <c r="D515" s="6">
        <v>5080</v>
      </c>
      <c r="E515" s="6">
        <v>5080</v>
      </c>
      <c r="F515" s="41">
        <f t="shared" si="26"/>
        <v>100</v>
      </c>
      <c r="G515" s="137">
        <f t="shared" si="25"/>
        <v>0</v>
      </c>
    </row>
    <row r="516" spans="1:7" ht="15">
      <c r="A516" s="65" t="s">
        <v>80</v>
      </c>
      <c r="B516" s="66">
        <v>340</v>
      </c>
      <c r="C516" s="72"/>
      <c r="D516" s="6">
        <v>172997</v>
      </c>
      <c r="E516" s="6">
        <v>172997</v>
      </c>
      <c r="F516" s="41">
        <f t="shared" si="26"/>
        <v>100</v>
      </c>
      <c r="G516" s="137">
        <f t="shared" si="25"/>
        <v>0</v>
      </c>
    </row>
    <row r="517" spans="1:7" ht="30">
      <c r="A517" s="78" t="s">
        <v>419</v>
      </c>
      <c r="B517" s="114"/>
      <c r="C517" s="76"/>
      <c r="D517" s="17">
        <f aca="true" t="shared" si="27" ref="D517:E519">D518</f>
        <v>53000</v>
      </c>
      <c r="E517" s="17">
        <f t="shared" si="27"/>
        <v>53000</v>
      </c>
      <c r="F517" s="77">
        <f>E517/D517*100</f>
        <v>100</v>
      </c>
      <c r="G517" s="137">
        <f t="shared" si="25"/>
        <v>0</v>
      </c>
    </row>
    <row r="518" spans="1:7" ht="15">
      <c r="A518" s="65" t="s">
        <v>65</v>
      </c>
      <c r="B518" s="66">
        <v>200</v>
      </c>
      <c r="C518" s="72"/>
      <c r="D518" s="15">
        <f t="shared" si="27"/>
        <v>53000</v>
      </c>
      <c r="E518" s="15">
        <f t="shared" si="27"/>
        <v>53000</v>
      </c>
      <c r="F518" s="41">
        <f>E518/D518*100</f>
        <v>100</v>
      </c>
      <c r="G518" s="137">
        <f t="shared" si="25"/>
        <v>0</v>
      </c>
    </row>
    <row r="519" spans="1:7" ht="15">
      <c r="A519" s="65" t="s">
        <v>70</v>
      </c>
      <c r="B519" s="66">
        <v>220</v>
      </c>
      <c r="C519" s="72"/>
      <c r="D519" s="15">
        <f t="shared" si="27"/>
        <v>53000</v>
      </c>
      <c r="E519" s="15">
        <f t="shared" si="27"/>
        <v>53000</v>
      </c>
      <c r="F519" s="41">
        <f>E519/D519*100</f>
        <v>100</v>
      </c>
      <c r="G519" s="137">
        <f t="shared" si="25"/>
        <v>0</v>
      </c>
    </row>
    <row r="520" spans="1:7" ht="15">
      <c r="A520" s="65" t="s">
        <v>73</v>
      </c>
      <c r="B520" s="66">
        <v>223</v>
      </c>
      <c r="C520" s="72"/>
      <c r="D520" s="6">
        <v>53000</v>
      </c>
      <c r="E520" s="6">
        <v>53000</v>
      </c>
      <c r="F520" s="41">
        <f>E520/D520*100</f>
        <v>100</v>
      </c>
      <c r="G520" s="137">
        <f t="shared" si="25"/>
        <v>0</v>
      </c>
    </row>
    <row r="521" spans="1:7" ht="15">
      <c r="A521" s="78" t="s">
        <v>400</v>
      </c>
      <c r="B521" s="114"/>
      <c r="C521" s="76"/>
      <c r="D521" s="17">
        <f>D522+D526</f>
        <v>0</v>
      </c>
      <c r="E521" s="17">
        <f>E522+E526</f>
        <v>0</v>
      </c>
      <c r="F521" s="77" t="e">
        <f>E521/D521*100</f>
        <v>#DIV/0!</v>
      </c>
      <c r="G521" s="137">
        <f t="shared" si="25"/>
        <v>0</v>
      </c>
    </row>
    <row r="522" spans="1:7" ht="15">
      <c r="A522" s="65" t="s">
        <v>65</v>
      </c>
      <c r="B522" s="66">
        <v>200</v>
      </c>
      <c r="C522" s="72"/>
      <c r="D522" s="15">
        <f>D523</f>
        <v>0</v>
      </c>
      <c r="E522" s="15">
        <f>E523</f>
        <v>0</v>
      </c>
      <c r="F522" s="41" t="e">
        <f t="shared" si="26"/>
        <v>#DIV/0!</v>
      </c>
      <c r="G522" s="137">
        <f t="shared" si="25"/>
        <v>0</v>
      </c>
    </row>
    <row r="523" spans="1:7" ht="15">
      <c r="A523" s="65" t="s">
        <v>70</v>
      </c>
      <c r="B523" s="66">
        <v>220</v>
      </c>
      <c r="C523" s="72"/>
      <c r="D523" s="15">
        <f>D524+D525</f>
        <v>0</v>
      </c>
      <c r="E523" s="15">
        <f>E524+E525</f>
        <v>0</v>
      </c>
      <c r="F523" s="41" t="e">
        <f t="shared" si="26"/>
        <v>#DIV/0!</v>
      </c>
      <c r="G523" s="137">
        <f t="shared" si="25"/>
        <v>0</v>
      </c>
    </row>
    <row r="524" spans="1:7" ht="15">
      <c r="A524" s="65" t="s">
        <v>75</v>
      </c>
      <c r="B524" s="66">
        <v>225</v>
      </c>
      <c r="C524" s="72"/>
      <c r="D524" s="6"/>
      <c r="E524" s="6"/>
      <c r="F524" s="41" t="e">
        <f t="shared" si="26"/>
        <v>#DIV/0!</v>
      </c>
      <c r="G524" s="137">
        <f t="shared" si="25"/>
        <v>0</v>
      </c>
    </row>
    <row r="525" spans="1:7" ht="15">
      <c r="A525" s="65" t="s">
        <v>76</v>
      </c>
      <c r="B525" s="66">
        <v>226</v>
      </c>
      <c r="C525" s="72"/>
      <c r="D525" s="6"/>
      <c r="E525" s="6"/>
      <c r="F525" s="41" t="e">
        <f t="shared" si="26"/>
        <v>#DIV/0!</v>
      </c>
      <c r="G525" s="137">
        <f t="shared" si="25"/>
        <v>0</v>
      </c>
    </row>
    <row r="526" spans="1:7" ht="15">
      <c r="A526" s="65" t="s">
        <v>78</v>
      </c>
      <c r="B526" s="66">
        <v>300</v>
      </c>
      <c r="C526" s="72"/>
      <c r="D526" s="15">
        <f>D527+D528</f>
        <v>0</v>
      </c>
      <c r="E526" s="15">
        <f>E527+E528</f>
        <v>0</v>
      </c>
      <c r="F526" s="41" t="e">
        <f t="shared" si="26"/>
        <v>#DIV/0!</v>
      </c>
      <c r="G526" s="137">
        <f t="shared" si="25"/>
        <v>0</v>
      </c>
    </row>
    <row r="527" spans="1:7" ht="15">
      <c r="A527" s="65" t="s">
        <v>79</v>
      </c>
      <c r="B527" s="66">
        <v>310</v>
      </c>
      <c r="C527" s="72"/>
      <c r="D527" s="6"/>
      <c r="E527" s="6"/>
      <c r="F527" s="41" t="e">
        <f t="shared" si="26"/>
        <v>#DIV/0!</v>
      </c>
      <c r="G527" s="137">
        <f t="shared" si="25"/>
        <v>0</v>
      </c>
    </row>
    <row r="528" spans="1:7" ht="15">
      <c r="A528" s="65" t="s">
        <v>80</v>
      </c>
      <c r="B528" s="66">
        <v>340</v>
      </c>
      <c r="C528" s="72"/>
      <c r="D528" s="6">
        <v>0</v>
      </c>
      <c r="E528" s="6"/>
      <c r="F528" s="41" t="e">
        <f t="shared" si="26"/>
        <v>#DIV/0!</v>
      </c>
      <c r="G528" s="137">
        <f t="shared" si="25"/>
        <v>0</v>
      </c>
    </row>
    <row r="529" spans="1:7" ht="30">
      <c r="A529" s="78" t="s">
        <v>399</v>
      </c>
      <c r="B529" s="114"/>
      <c r="C529" s="76"/>
      <c r="D529" s="17">
        <f>D530+D535</f>
        <v>0</v>
      </c>
      <c r="E529" s="17">
        <f>E530+E535</f>
        <v>0</v>
      </c>
      <c r="F529" s="77" t="e">
        <f>E529/D529*100</f>
        <v>#DIV/0!</v>
      </c>
      <c r="G529" s="137">
        <f t="shared" si="25"/>
        <v>0</v>
      </c>
    </row>
    <row r="530" spans="1:7" ht="15">
      <c r="A530" s="65" t="s">
        <v>65</v>
      </c>
      <c r="B530" s="66">
        <v>200</v>
      </c>
      <c r="C530" s="72"/>
      <c r="D530" s="15">
        <f>D531</f>
        <v>0</v>
      </c>
      <c r="E530" s="15">
        <f>E531</f>
        <v>0</v>
      </c>
      <c r="F530" s="41" t="e">
        <f t="shared" si="26"/>
        <v>#DIV/0!</v>
      </c>
      <c r="G530" s="137">
        <f t="shared" si="25"/>
        <v>0</v>
      </c>
    </row>
    <row r="531" spans="1:7" ht="15">
      <c r="A531" s="65" t="s">
        <v>70</v>
      </c>
      <c r="B531" s="66">
        <v>220</v>
      </c>
      <c r="C531" s="72"/>
      <c r="D531" s="15">
        <f>D533+D534+D532</f>
        <v>0</v>
      </c>
      <c r="E531" s="15">
        <f>E533+E534+E532</f>
        <v>0</v>
      </c>
      <c r="F531" s="41" t="e">
        <f t="shared" si="26"/>
        <v>#DIV/0!</v>
      </c>
      <c r="G531" s="137">
        <f t="shared" si="25"/>
        <v>0</v>
      </c>
    </row>
    <row r="532" spans="1:7" ht="15">
      <c r="A532" s="65" t="s">
        <v>72</v>
      </c>
      <c r="B532" s="66">
        <v>222</v>
      </c>
      <c r="C532" s="72"/>
      <c r="D532" s="6"/>
      <c r="E532" s="6"/>
      <c r="F532" s="41" t="e">
        <f t="shared" si="26"/>
        <v>#DIV/0!</v>
      </c>
      <c r="G532" s="137">
        <f t="shared" si="25"/>
        <v>0</v>
      </c>
    </row>
    <row r="533" spans="1:7" ht="15">
      <c r="A533" s="65" t="s">
        <v>75</v>
      </c>
      <c r="B533" s="66">
        <v>225</v>
      </c>
      <c r="C533" s="72"/>
      <c r="D533" s="6">
        <v>0</v>
      </c>
      <c r="E533" s="6"/>
      <c r="F533" s="41" t="e">
        <f t="shared" si="26"/>
        <v>#DIV/0!</v>
      </c>
      <c r="G533" s="137">
        <f t="shared" si="25"/>
        <v>0</v>
      </c>
    </row>
    <row r="534" spans="1:7" ht="15">
      <c r="A534" s="65" t="s">
        <v>76</v>
      </c>
      <c r="B534" s="66">
        <v>226</v>
      </c>
      <c r="C534" s="72"/>
      <c r="D534" s="6"/>
      <c r="E534" s="6"/>
      <c r="F534" s="41" t="e">
        <f t="shared" si="26"/>
        <v>#DIV/0!</v>
      </c>
      <c r="G534" s="137">
        <f t="shared" si="25"/>
        <v>0</v>
      </c>
    </row>
    <row r="535" spans="1:7" ht="15">
      <c r="A535" s="65" t="s">
        <v>78</v>
      </c>
      <c r="B535" s="66">
        <v>300</v>
      </c>
      <c r="C535" s="72"/>
      <c r="D535" s="15">
        <f>D536+D537</f>
        <v>0</v>
      </c>
      <c r="E535" s="15">
        <f>E536+E537</f>
        <v>0</v>
      </c>
      <c r="F535" s="41" t="e">
        <f t="shared" si="26"/>
        <v>#DIV/0!</v>
      </c>
      <c r="G535" s="137">
        <f t="shared" si="25"/>
        <v>0</v>
      </c>
    </row>
    <row r="536" spans="1:7" ht="15">
      <c r="A536" s="65" t="s">
        <v>79</v>
      </c>
      <c r="B536" s="66">
        <v>310</v>
      </c>
      <c r="C536" s="72"/>
      <c r="D536" s="6"/>
      <c r="E536" s="6"/>
      <c r="F536" s="41" t="e">
        <f t="shared" si="26"/>
        <v>#DIV/0!</v>
      </c>
      <c r="G536" s="137">
        <f t="shared" si="25"/>
        <v>0</v>
      </c>
    </row>
    <row r="537" spans="1:7" ht="15">
      <c r="A537" s="65" t="s">
        <v>80</v>
      </c>
      <c r="B537" s="66">
        <v>340</v>
      </c>
      <c r="C537" s="72"/>
      <c r="D537" s="6">
        <v>0</v>
      </c>
      <c r="E537" s="6">
        <v>0</v>
      </c>
      <c r="F537" s="41" t="e">
        <f t="shared" si="26"/>
        <v>#DIV/0!</v>
      </c>
      <c r="G537" s="137">
        <f t="shared" si="25"/>
        <v>0</v>
      </c>
    </row>
    <row r="538" spans="1:7" ht="45">
      <c r="A538" s="78" t="s">
        <v>420</v>
      </c>
      <c r="B538" s="114"/>
      <c r="C538" s="76"/>
      <c r="D538" s="17">
        <f>D539+D547</f>
        <v>353559.02</v>
      </c>
      <c r="E538" s="17">
        <f>E539+E547</f>
        <v>353559.02</v>
      </c>
      <c r="F538" s="77">
        <f>E538/D538*100</f>
        <v>100</v>
      </c>
      <c r="G538" s="137">
        <f t="shared" si="25"/>
        <v>0</v>
      </c>
    </row>
    <row r="539" spans="1:7" ht="15">
      <c r="A539" s="65" t="s">
        <v>65</v>
      </c>
      <c r="B539" s="66">
        <v>200</v>
      </c>
      <c r="C539" s="72"/>
      <c r="D539" s="15">
        <f>D540+D545</f>
        <v>349419.02</v>
      </c>
      <c r="E539" s="15">
        <f>E540+E545</f>
        <v>349419.02</v>
      </c>
      <c r="F539" s="41">
        <f t="shared" si="26"/>
        <v>100</v>
      </c>
      <c r="G539" s="137">
        <f t="shared" si="25"/>
        <v>0</v>
      </c>
    </row>
    <row r="540" spans="1:7" ht="15">
      <c r="A540" s="65" t="s">
        <v>70</v>
      </c>
      <c r="B540" s="66">
        <v>220</v>
      </c>
      <c r="C540" s="72"/>
      <c r="D540" s="15">
        <f>D543+D544+D542+D541</f>
        <v>349419.02</v>
      </c>
      <c r="E540" s="15">
        <f>E543+E544+E542+E541</f>
        <v>349419.02</v>
      </c>
      <c r="F540" s="41">
        <f t="shared" si="26"/>
        <v>100</v>
      </c>
      <c r="G540" s="137">
        <f t="shared" si="25"/>
        <v>0</v>
      </c>
    </row>
    <row r="541" spans="1:7" ht="15">
      <c r="A541" s="65" t="s">
        <v>72</v>
      </c>
      <c r="B541" s="66">
        <v>222</v>
      </c>
      <c r="C541" s="72"/>
      <c r="D541" s="6"/>
      <c r="E541" s="6"/>
      <c r="F541" s="41" t="e">
        <f t="shared" si="26"/>
        <v>#DIV/0!</v>
      </c>
      <c r="G541" s="137">
        <f t="shared" si="25"/>
        <v>0</v>
      </c>
    </row>
    <row r="542" spans="1:7" ht="15">
      <c r="A542" s="65" t="s">
        <v>73</v>
      </c>
      <c r="B542" s="66">
        <v>223</v>
      </c>
      <c r="C542" s="72"/>
      <c r="D542" s="6">
        <v>161932.89</v>
      </c>
      <c r="E542" s="6">
        <v>161932.89</v>
      </c>
      <c r="F542" s="41">
        <f t="shared" si="26"/>
        <v>100</v>
      </c>
      <c r="G542" s="137">
        <f t="shared" si="25"/>
        <v>0</v>
      </c>
    </row>
    <row r="543" spans="1:7" ht="15">
      <c r="A543" s="65" t="s">
        <v>75</v>
      </c>
      <c r="B543" s="66">
        <v>225</v>
      </c>
      <c r="C543" s="72"/>
      <c r="D543" s="6">
        <v>187486.13</v>
      </c>
      <c r="E543" s="6">
        <v>187486.13</v>
      </c>
      <c r="F543" s="41">
        <f t="shared" si="26"/>
        <v>100</v>
      </c>
      <c r="G543" s="137">
        <f t="shared" si="25"/>
        <v>0</v>
      </c>
    </row>
    <row r="544" spans="1:7" ht="15">
      <c r="A544" s="65" t="s">
        <v>76</v>
      </c>
      <c r="B544" s="66">
        <v>226</v>
      </c>
      <c r="C544" s="72"/>
      <c r="D544" s="6"/>
      <c r="E544" s="6"/>
      <c r="F544" s="41" t="e">
        <f t="shared" si="26"/>
        <v>#DIV/0!</v>
      </c>
      <c r="G544" s="137">
        <f t="shared" si="25"/>
        <v>0</v>
      </c>
    </row>
    <row r="545" spans="1:7" ht="25.5">
      <c r="A545" s="65" t="s">
        <v>85</v>
      </c>
      <c r="B545" s="66">
        <v>240</v>
      </c>
      <c r="C545" s="72"/>
      <c r="D545" s="15">
        <f>D546</f>
        <v>0</v>
      </c>
      <c r="E545" s="15">
        <f>E546</f>
        <v>0</v>
      </c>
      <c r="F545" s="41" t="e">
        <f t="shared" si="26"/>
        <v>#DIV/0!</v>
      </c>
      <c r="G545" s="137">
        <f t="shared" si="25"/>
        <v>0</v>
      </c>
    </row>
    <row r="546" spans="1:7" ht="38.25">
      <c r="A546" s="65" t="s">
        <v>401</v>
      </c>
      <c r="B546" s="66">
        <v>241</v>
      </c>
      <c r="C546" s="72" t="s">
        <v>449</v>
      </c>
      <c r="D546" s="6"/>
      <c r="E546" s="6"/>
      <c r="F546" s="41" t="e">
        <f t="shared" si="26"/>
        <v>#DIV/0!</v>
      </c>
      <c r="G546" s="137">
        <f t="shared" si="25"/>
        <v>0</v>
      </c>
    </row>
    <row r="547" spans="1:7" ht="15">
      <c r="A547" s="65" t="s">
        <v>78</v>
      </c>
      <c r="B547" s="66">
        <v>300</v>
      </c>
      <c r="C547" s="72"/>
      <c r="D547" s="15">
        <f>D548+D549</f>
        <v>4140</v>
      </c>
      <c r="E547" s="15">
        <f>E548+E549</f>
        <v>4140</v>
      </c>
      <c r="F547" s="41">
        <f t="shared" si="26"/>
        <v>100</v>
      </c>
      <c r="G547" s="137">
        <f t="shared" si="25"/>
        <v>0</v>
      </c>
    </row>
    <row r="548" spans="1:7" ht="15">
      <c r="A548" s="65" t="s">
        <v>79</v>
      </c>
      <c r="B548" s="66">
        <v>310</v>
      </c>
      <c r="C548" s="72"/>
      <c r="D548" s="6">
        <v>2540</v>
      </c>
      <c r="E548" s="6">
        <v>2540</v>
      </c>
      <c r="F548" s="41">
        <f t="shared" si="26"/>
        <v>100</v>
      </c>
      <c r="G548" s="137">
        <f t="shared" si="25"/>
        <v>0</v>
      </c>
    </row>
    <row r="549" spans="1:7" ht="15">
      <c r="A549" s="65" t="s">
        <v>80</v>
      </c>
      <c r="B549" s="66">
        <v>340</v>
      </c>
      <c r="C549" s="72"/>
      <c r="D549" s="6">
        <v>1600</v>
      </c>
      <c r="E549" s="6">
        <v>1600</v>
      </c>
      <c r="F549" s="41">
        <f t="shared" si="26"/>
        <v>100</v>
      </c>
      <c r="G549" s="137">
        <f t="shared" si="25"/>
        <v>0</v>
      </c>
    </row>
    <row r="550" spans="1:7" ht="30">
      <c r="A550" s="78" t="s">
        <v>421</v>
      </c>
      <c r="B550" s="114"/>
      <c r="C550" s="76"/>
      <c r="D550" s="17">
        <f aca="true" t="shared" si="28" ref="D550:E552">D551</f>
        <v>0</v>
      </c>
      <c r="E550" s="17">
        <f t="shared" si="28"/>
        <v>0</v>
      </c>
      <c r="F550" s="77" t="e">
        <f>E550/D550*100</f>
        <v>#DIV/0!</v>
      </c>
      <c r="G550" s="137">
        <f t="shared" si="25"/>
        <v>0</v>
      </c>
    </row>
    <row r="551" spans="1:7" ht="15">
      <c r="A551" s="65" t="s">
        <v>65</v>
      </c>
      <c r="B551" s="66">
        <v>200</v>
      </c>
      <c r="C551" s="72"/>
      <c r="D551" s="15">
        <f t="shared" si="28"/>
        <v>0</v>
      </c>
      <c r="E551" s="15">
        <f t="shared" si="28"/>
        <v>0</v>
      </c>
      <c r="F551" s="41" t="e">
        <f>E551/D551*100</f>
        <v>#DIV/0!</v>
      </c>
      <c r="G551" s="137">
        <f t="shared" si="25"/>
        <v>0</v>
      </c>
    </row>
    <row r="552" spans="1:7" ht="15">
      <c r="A552" s="65" t="s">
        <v>70</v>
      </c>
      <c r="B552" s="66">
        <v>220</v>
      </c>
      <c r="C552" s="72"/>
      <c r="D552" s="15">
        <f t="shared" si="28"/>
        <v>0</v>
      </c>
      <c r="E552" s="15">
        <f t="shared" si="28"/>
        <v>0</v>
      </c>
      <c r="F552" s="41" t="e">
        <f>E552/D552*100</f>
        <v>#DIV/0!</v>
      </c>
      <c r="G552" s="137">
        <f t="shared" si="25"/>
        <v>0</v>
      </c>
    </row>
    <row r="553" spans="1:7" ht="15">
      <c r="A553" s="65" t="s">
        <v>75</v>
      </c>
      <c r="B553" s="66">
        <v>225</v>
      </c>
      <c r="C553" s="72"/>
      <c r="D553" s="6"/>
      <c r="E553" s="6"/>
      <c r="F553" s="41" t="e">
        <f>E553/D553*100</f>
        <v>#DIV/0!</v>
      </c>
      <c r="G553" s="137">
        <f t="shared" si="25"/>
        <v>0</v>
      </c>
    </row>
    <row r="554" spans="1:7" ht="30">
      <c r="A554" s="81" t="s">
        <v>352</v>
      </c>
      <c r="B554" s="69"/>
      <c r="C554" s="70"/>
      <c r="D554" s="71">
        <f>SUM(D560)+D555</f>
        <v>0</v>
      </c>
      <c r="E554" s="71">
        <f>SUM(E560)+E555</f>
        <v>0</v>
      </c>
      <c r="F554" s="39" t="e">
        <f t="shared" si="26"/>
        <v>#DIV/0!</v>
      </c>
      <c r="G554" s="137">
        <f t="shared" si="25"/>
        <v>0</v>
      </c>
    </row>
    <row r="555" spans="1:7" ht="15">
      <c r="A555" s="65" t="s">
        <v>65</v>
      </c>
      <c r="B555" s="66">
        <v>200</v>
      </c>
      <c r="C555" s="79"/>
      <c r="D555" s="10">
        <f>D556</f>
        <v>0</v>
      </c>
      <c r="E555" s="10">
        <f>E556</f>
        <v>0</v>
      </c>
      <c r="F555" s="41" t="e">
        <f t="shared" si="26"/>
        <v>#DIV/0!</v>
      </c>
      <c r="G555" s="137">
        <f t="shared" si="25"/>
        <v>0</v>
      </c>
    </row>
    <row r="556" spans="1:7" ht="15">
      <c r="A556" s="65" t="s">
        <v>70</v>
      </c>
      <c r="B556" s="66">
        <v>220</v>
      </c>
      <c r="C556" s="79"/>
      <c r="D556" s="10">
        <f>D559+D558+D557</f>
        <v>0</v>
      </c>
      <c r="E556" s="10">
        <f>E559+E558+E557</f>
        <v>0</v>
      </c>
      <c r="F556" s="41" t="e">
        <f t="shared" si="26"/>
        <v>#DIV/0!</v>
      </c>
      <c r="G556" s="137">
        <f t="shared" si="25"/>
        <v>0</v>
      </c>
    </row>
    <row r="557" spans="1:7" ht="15">
      <c r="A557" s="65" t="s">
        <v>73</v>
      </c>
      <c r="B557" s="66">
        <v>223</v>
      </c>
      <c r="C557" s="72"/>
      <c r="D557" s="15">
        <f aca="true" t="shared" si="29" ref="D557:E559">D566+D575</f>
        <v>0</v>
      </c>
      <c r="E557" s="15">
        <f t="shared" si="29"/>
        <v>0</v>
      </c>
      <c r="F557" s="41" t="e">
        <f>E557/D557*100</f>
        <v>#DIV/0!</v>
      </c>
      <c r="G557" s="137">
        <f t="shared" si="25"/>
        <v>0</v>
      </c>
    </row>
    <row r="558" spans="1:7" ht="15">
      <c r="A558" s="65" t="s">
        <v>75</v>
      </c>
      <c r="B558" s="66">
        <v>225</v>
      </c>
      <c r="C558" s="79" t="s">
        <v>451</v>
      </c>
      <c r="D558" s="10">
        <f t="shared" si="29"/>
        <v>0</v>
      </c>
      <c r="E558" s="10">
        <f t="shared" si="29"/>
        <v>0</v>
      </c>
      <c r="F558" s="41" t="e">
        <f t="shared" si="26"/>
        <v>#DIV/0!</v>
      </c>
      <c r="G558" s="137">
        <f t="shared" si="25"/>
        <v>0</v>
      </c>
    </row>
    <row r="559" spans="1:7" ht="15">
      <c r="A559" s="65" t="s">
        <v>76</v>
      </c>
      <c r="B559" s="66">
        <v>226</v>
      </c>
      <c r="C559" s="79" t="s">
        <v>452</v>
      </c>
      <c r="D559" s="10">
        <f t="shared" si="29"/>
        <v>0</v>
      </c>
      <c r="E559" s="10">
        <f t="shared" si="29"/>
        <v>0</v>
      </c>
      <c r="F559" s="41" t="e">
        <f t="shared" si="26"/>
        <v>#DIV/0!</v>
      </c>
      <c r="G559" s="137">
        <f t="shared" si="25"/>
        <v>0</v>
      </c>
    </row>
    <row r="560" spans="1:7" ht="15">
      <c r="A560" s="65" t="s">
        <v>78</v>
      </c>
      <c r="B560" s="66">
        <v>300</v>
      </c>
      <c r="C560" s="72"/>
      <c r="D560" s="73">
        <f>D561+D562</f>
        <v>0</v>
      </c>
      <c r="E560" s="73">
        <f>E561+E562</f>
        <v>0</v>
      </c>
      <c r="F560" s="41" t="e">
        <f t="shared" si="26"/>
        <v>#DIV/0!</v>
      </c>
      <c r="G560" s="137">
        <f t="shared" si="25"/>
        <v>0</v>
      </c>
    </row>
    <row r="561" spans="1:7" ht="15">
      <c r="A561" s="65" t="s">
        <v>79</v>
      </c>
      <c r="B561" s="66">
        <v>310</v>
      </c>
      <c r="C561" s="72" t="s">
        <v>452</v>
      </c>
      <c r="D561" s="15">
        <f>D579+D570</f>
        <v>0</v>
      </c>
      <c r="E561" s="15">
        <f>E579+E570</f>
        <v>0</v>
      </c>
      <c r="F561" s="41" t="e">
        <f t="shared" si="26"/>
        <v>#DIV/0!</v>
      </c>
      <c r="G561" s="137">
        <f t="shared" si="25"/>
        <v>0</v>
      </c>
    </row>
    <row r="562" spans="1:7" ht="15">
      <c r="A562" s="65" t="s">
        <v>80</v>
      </c>
      <c r="B562" s="66">
        <v>340</v>
      </c>
      <c r="C562" s="72" t="s">
        <v>451</v>
      </c>
      <c r="D562" s="15">
        <f>D571+D580</f>
        <v>0</v>
      </c>
      <c r="E562" s="15">
        <f>E571+E580</f>
        <v>0</v>
      </c>
      <c r="F562" s="41" t="e">
        <f t="shared" si="26"/>
        <v>#DIV/0!</v>
      </c>
      <c r="G562" s="137">
        <f aca="true" t="shared" si="30" ref="G562:G625">D562-E562</f>
        <v>0</v>
      </c>
    </row>
    <row r="563" spans="1:7" ht="30">
      <c r="A563" s="78" t="s">
        <v>383</v>
      </c>
      <c r="B563" s="75"/>
      <c r="C563" s="76"/>
      <c r="D563" s="13">
        <f>SUM(D569)+D564</f>
        <v>0</v>
      </c>
      <c r="E563" s="13">
        <f>SUM(E569)+E564</f>
        <v>0</v>
      </c>
      <c r="F563" s="77" t="e">
        <f t="shared" si="26"/>
        <v>#DIV/0!</v>
      </c>
      <c r="G563" s="137">
        <f t="shared" si="30"/>
        <v>0</v>
      </c>
    </row>
    <row r="564" spans="1:7" ht="15">
      <c r="A564" s="65" t="s">
        <v>65</v>
      </c>
      <c r="B564" s="66">
        <v>200</v>
      </c>
      <c r="C564" s="79"/>
      <c r="D564" s="10">
        <f>D565</f>
        <v>0</v>
      </c>
      <c r="E564" s="10">
        <f>E565</f>
        <v>0</v>
      </c>
      <c r="F564" s="41" t="e">
        <f t="shared" si="26"/>
        <v>#DIV/0!</v>
      </c>
      <c r="G564" s="137">
        <f t="shared" si="30"/>
        <v>0</v>
      </c>
    </row>
    <row r="565" spans="1:7" ht="15">
      <c r="A565" s="65" t="s">
        <v>70</v>
      </c>
      <c r="B565" s="66">
        <v>220</v>
      </c>
      <c r="C565" s="79"/>
      <c r="D565" s="10">
        <f>D568+D567+D566</f>
        <v>0</v>
      </c>
      <c r="E565" s="10">
        <f>E568+E567+E566</f>
        <v>0</v>
      </c>
      <c r="F565" s="41" t="e">
        <f t="shared" si="26"/>
        <v>#DIV/0!</v>
      </c>
      <c r="G565" s="137">
        <f t="shared" si="30"/>
        <v>0</v>
      </c>
    </row>
    <row r="566" spans="1:7" ht="15">
      <c r="A566" s="65" t="s">
        <v>73</v>
      </c>
      <c r="B566" s="66">
        <v>223</v>
      </c>
      <c r="C566" s="72"/>
      <c r="D566" s="6"/>
      <c r="E566" s="6"/>
      <c r="F566" s="41" t="e">
        <f t="shared" si="26"/>
        <v>#DIV/0!</v>
      </c>
      <c r="G566" s="137">
        <f t="shared" si="30"/>
        <v>0</v>
      </c>
    </row>
    <row r="567" spans="1:7" ht="15">
      <c r="A567" s="65" t="s">
        <v>75</v>
      </c>
      <c r="B567" s="66">
        <v>225</v>
      </c>
      <c r="C567" s="79"/>
      <c r="D567" s="7"/>
      <c r="E567" s="7"/>
      <c r="F567" s="41" t="e">
        <f t="shared" si="26"/>
        <v>#DIV/0!</v>
      </c>
      <c r="G567" s="137">
        <f t="shared" si="30"/>
        <v>0</v>
      </c>
    </row>
    <row r="568" spans="1:7" ht="15">
      <c r="A568" s="65" t="s">
        <v>76</v>
      </c>
      <c r="B568" s="66">
        <v>226</v>
      </c>
      <c r="C568" s="79"/>
      <c r="D568" s="7"/>
      <c r="E568" s="7"/>
      <c r="F568" s="41" t="e">
        <f t="shared" si="26"/>
        <v>#DIV/0!</v>
      </c>
      <c r="G568" s="137">
        <f t="shared" si="30"/>
        <v>0</v>
      </c>
    </row>
    <row r="569" spans="1:7" ht="15">
      <c r="A569" s="65" t="s">
        <v>78</v>
      </c>
      <c r="B569" s="66">
        <v>300</v>
      </c>
      <c r="C569" s="72"/>
      <c r="D569" s="73">
        <f>D570+D571</f>
        <v>0</v>
      </c>
      <c r="E569" s="73">
        <f>E570+E571</f>
        <v>0</v>
      </c>
      <c r="F569" s="41" t="e">
        <f t="shared" si="26"/>
        <v>#DIV/0!</v>
      </c>
      <c r="G569" s="137">
        <f t="shared" si="30"/>
        <v>0</v>
      </c>
    </row>
    <row r="570" spans="1:7" ht="15">
      <c r="A570" s="65" t="s">
        <v>79</v>
      </c>
      <c r="B570" s="66">
        <v>310</v>
      </c>
      <c r="C570" s="72"/>
      <c r="D570" s="6"/>
      <c r="E570" s="6"/>
      <c r="F570" s="41" t="e">
        <f t="shared" si="26"/>
        <v>#DIV/0!</v>
      </c>
      <c r="G570" s="137">
        <f t="shared" si="30"/>
        <v>0</v>
      </c>
    </row>
    <row r="571" spans="1:7" ht="15">
      <c r="A571" s="65" t="s">
        <v>80</v>
      </c>
      <c r="B571" s="66">
        <v>340</v>
      </c>
      <c r="C571" s="72"/>
      <c r="D571" s="6"/>
      <c r="E571" s="6"/>
      <c r="F571" s="41" t="e">
        <f aca="true" t="shared" si="31" ref="F571:F654">E571/D571*100</f>
        <v>#DIV/0!</v>
      </c>
      <c r="G571" s="137">
        <f t="shared" si="30"/>
        <v>0</v>
      </c>
    </row>
    <row r="572" spans="1:7" ht="30">
      <c r="A572" s="78" t="s">
        <v>384</v>
      </c>
      <c r="B572" s="75"/>
      <c r="C572" s="76"/>
      <c r="D572" s="13">
        <f>SUM(D578)+D573</f>
        <v>0</v>
      </c>
      <c r="E572" s="13">
        <f>SUM(E578)+E573</f>
        <v>0</v>
      </c>
      <c r="F572" s="77" t="e">
        <f t="shared" si="31"/>
        <v>#DIV/0!</v>
      </c>
      <c r="G572" s="137">
        <f t="shared" si="30"/>
        <v>0</v>
      </c>
    </row>
    <row r="573" spans="1:7" ht="15">
      <c r="A573" s="65" t="s">
        <v>65</v>
      </c>
      <c r="B573" s="66">
        <v>200</v>
      </c>
      <c r="C573" s="79"/>
      <c r="D573" s="10">
        <f>D574</f>
        <v>0</v>
      </c>
      <c r="E573" s="10">
        <f>E574</f>
        <v>0</v>
      </c>
      <c r="F573" s="41" t="e">
        <f t="shared" si="31"/>
        <v>#DIV/0!</v>
      </c>
      <c r="G573" s="137">
        <f t="shared" si="30"/>
        <v>0</v>
      </c>
    </row>
    <row r="574" spans="1:7" ht="15">
      <c r="A574" s="65" t="s">
        <v>70</v>
      </c>
      <c r="B574" s="66">
        <v>220</v>
      </c>
      <c r="C574" s="79"/>
      <c r="D574" s="10">
        <f>D577+D576+D575</f>
        <v>0</v>
      </c>
      <c r="E574" s="10">
        <f>E577+E576+E575</f>
        <v>0</v>
      </c>
      <c r="F574" s="41" t="e">
        <f t="shared" si="31"/>
        <v>#DIV/0!</v>
      </c>
      <c r="G574" s="137">
        <f t="shared" si="30"/>
        <v>0</v>
      </c>
    </row>
    <row r="575" spans="1:7" ht="15">
      <c r="A575" s="65" t="s">
        <v>73</v>
      </c>
      <c r="B575" s="66">
        <v>223</v>
      </c>
      <c r="C575" s="72"/>
      <c r="D575" s="6"/>
      <c r="E575" s="6"/>
      <c r="F575" s="41" t="e">
        <f t="shared" si="31"/>
        <v>#DIV/0!</v>
      </c>
      <c r="G575" s="137">
        <f t="shared" si="30"/>
        <v>0</v>
      </c>
    </row>
    <row r="576" spans="1:7" ht="15">
      <c r="A576" s="65" t="s">
        <v>75</v>
      </c>
      <c r="B576" s="66">
        <v>225</v>
      </c>
      <c r="C576" s="79"/>
      <c r="D576" s="7"/>
      <c r="E576" s="7"/>
      <c r="F576" s="41" t="e">
        <f t="shared" si="31"/>
        <v>#DIV/0!</v>
      </c>
      <c r="G576" s="137">
        <f t="shared" si="30"/>
        <v>0</v>
      </c>
    </row>
    <row r="577" spans="1:7" ht="15">
      <c r="A577" s="65" t="s">
        <v>76</v>
      </c>
      <c r="B577" s="66">
        <v>226</v>
      </c>
      <c r="C577" s="79"/>
      <c r="D577" s="7"/>
      <c r="E577" s="7"/>
      <c r="F577" s="41" t="e">
        <f t="shared" si="31"/>
        <v>#DIV/0!</v>
      </c>
      <c r="G577" s="137">
        <f t="shared" si="30"/>
        <v>0</v>
      </c>
    </row>
    <row r="578" spans="1:7" ht="15">
      <c r="A578" s="65" t="s">
        <v>78</v>
      </c>
      <c r="B578" s="66">
        <v>300</v>
      </c>
      <c r="C578" s="72"/>
      <c r="D578" s="73">
        <f>D579+D580</f>
        <v>0</v>
      </c>
      <c r="E578" s="73">
        <f>E579+E580</f>
        <v>0</v>
      </c>
      <c r="F578" s="41" t="e">
        <f t="shared" si="31"/>
        <v>#DIV/0!</v>
      </c>
      <c r="G578" s="137">
        <f t="shared" si="30"/>
        <v>0</v>
      </c>
    </row>
    <row r="579" spans="1:7" ht="15">
      <c r="A579" s="65" t="s">
        <v>79</v>
      </c>
      <c r="B579" s="66">
        <v>310</v>
      </c>
      <c r="C579" s="72"/>
      <c r="D579" s="6"/>
      <c r="E579" s="6"/>
      <c r="F579" s="41" t="e">
        <f t="shared" si="31"/>
        <v>#DIV/0!</v>
      </c>
      <c r="G579" s="137">
        <f t="shared" si="30"/>
        <v>0</v>
      </c>
    </row>
    <row r="580" spans="1:7" ht="15">
      <c r="A580" s="65" t="s">
        <v>80</v>
      </c>
      <c r="B580" s="66">
        <v>340</v>
      </c>
      <c r="C580" s="72"/>
      <c r="D580" s="6"/>
      <c r="E580" s="6"/>
      <c r="F580" s="41" t="e">
        <f t="shared" si="31"/>
        <v>#DIV/0!</v>
      </c>
      <c r="G580" s="137">
        <f t="shared" si="30"/>
        <v>0</v>
      </c>
    </row>
    <row r="581" spans="1:7" ht="30">
      <c r="A581" s="60" t="s">
        <v>385</v>
      </c>
      <c r="B581" s="61"/>
      <c r="C581" s="84"/>
      <c r="D581" s="85">
        <f>SUM(D582,D597)</f>
        <v>1538750.7799999998</v>
      </c>
      <c r="E581" s="85">
        <f>SUM(E582,E597)</f>
        <v>1538750.7799999998</v>
      </c>
      <c r="F581" s="64">
        <f t="shared" si="31"/>
        <v>100</v>
      </c>
      <c r="G581" s="137">
        <f t="shared" si="30"/>
        <v>0</v>
      </c>
    </row>
    <row r="582" spans="1:7" ht="15">
      <c r="A582" s="65" t="s">
        <v>65</v>
      </c>
      <c r="B582" s="66">
        <v>200</v>
      </c>
      <c r="C582" s="72"/>
      <c r="D582" s="15">
        <f>SUM(D583,D587,D594,D596)</f>
        <v>1266404.69</v>
      </c>
      <c r="E582" s="15">
        <f>SUM(E583,E587,E594,E596)</f>
        <v>1266404.69</v>
      </c>
      <c r="F582" s="41">
        <f t="shared" si="31"/>
        <v>100</v>
      </c>
      <c r="G582" s="137">
        <f t="shared" si="30"/>
        <v>0</v>
      </c>
    </row>
    <row r="583" spans="1:7" ht="15">
      <c r="A583" s="65" t="s">
        <v>66</v>
      </c>
      <c r="B583" s="66">
        <v>210</v>
      </c>
      <c r="C583" s="72"/>
      <c r="D583" s="15">
        <f>SUM(D584:D586)</f>
        <v>774124.47</v>
      </c>
      <c r="E583" s="15">
        <f>SUM(E584:E586)</f>
        <v>774124.47</v>
      </c>
      <c r="F583" s="41">
        <f t="shared" si="31"/>
        <v>100</v>
      </c>
      <c r="G583" s="137">
        <f t="shared" si="30"/>
        <v>0</v>
      </c>
    </row>
    <row r="584" spans="1:7" ht="15">
      <c r="A584" s="65" t="s">
        <v>67</v>
      </c>
      <c r="B584" s="66">
        <v>211</v>
      </c>
      <c r="C584" s="72"/>
      <c r="D584" s="15">
        <f aca="true" t="shared" si="32" ref="D584:E586">SUM(D603)</f>
        <v>597509.19</v>
      </c>
      <c r="E584" s="15">
        <f t="shared" si="32"/>
        <v>597509.19</v>
      </c>
      <c r="F584" s="41">
        <f t="shared" si="31"/>
        <v>100</v>
      </c>
      <c r="G584" s="137">
        <f t="shared" si="30"/>
        <v>0</v>
      </c>
    </row>
    <row r="585" spans="1:7" ht="15">
      <c r="A585" s="65" t="s">
        <v>68</v>
      </c>
      <c r="B585" s="66">
        <v>212</v>
      </c>
      <c r="C585" s="72"/>
      <c r="D585" s="15">
        <f t="shared" si="32"/>
        <v>0</v>
      </c>
      <c r="E585" s="15">
        <f t="shared" si="32"/>
        <v>0</v>
      </c>
      <c r="F585" s="41" t="e">
        <f t="shared" si="31"/>
        <v>#DIV/0!</v>
      </c>
      <c r="G585" s="137">
        <f t="shared" si="30"/>
        <v>0</v>
      </c>
    </row>
    <row r="586" spans="1:7" ht="15">
      <c r="A586" s="65" t="s">
        <v>69</v>
      </c>
      <c r="B586" s="66">
        <v>213</v>
      </c>
      <c r="C586" s="72"/>
      <c r="D586" s="15">
        <f t="shared" si="32"/>
        <v>176615.28</v>
      </c>
      <c r="E586" s="15">
        <f t="shared" si="32"/>
        <v>176615.28</v>
      </c>
      <c r="F586" s="41">
        <f t="shared" si="31"/>
        <v>100</v>
      </c>
      <c r="G586" s="137">
        <f t="shared" si="30"/>
        <v>0</v>
      </c>
    </row>
    <row r="587" spans="1:7" ht="15">
      <c r="A587" s="65" t="s">
        <v>70</v>
      </c>
      <c r="B587" s="66">
        <v>220</v>
      </c>
      <c r="C587" s="72"/>
      <c r="D587" s="15">
        <f>SUM(D588:D593)</f>
        <v>397020.22000000003</v>
      </c>
      <c r="E587" s="15">
        <f>SUM(E588:E593)</f>
        <v>397020.22000000003</v>
      </c>
      <c r="F587" s="41">
        <f t="shared" si="31"/>
        <v>100</v>
      </c>
      <c r="G587" s="137">
        <f t="shared" si="30"/>
        <v>0</v>
      </c>
    </row>
    <row r="588" spans="1:7" ht="15">
      <c r="A588" s="65" t="s">
        <v>71</v>
      </c>
      <c r="B588" s="66">
        <v>221</v>
      </c>
      <c r="C588" s="72"/>
      <c r="D588" s="15">
        <f>SUM(D607)</f>
        <v>0</v>
      </c>
      <c r="E588" s="15">
        <f>SUM(E607)</f>
        <v>0</v>
      </c>
      <c r="F588" s="41" t="e">
        <f t="shared" si="31"/>
        <v>#DIV/0!</v>
      </c>
      <c r="G588" s="137">
        <f t="shared" si="30"/>
        <v>0</v>
      </c>
    </row>
    <row r="589" spans="1:7" ht="15">
      <c r="A589" s="65" t="s">
        <v>72</v>
      </c>
      <c r="B589" s="66">
        <v>222</v>
      </c>
      <c r="C589" s="72"/>
      <c r="D589" s="15">
        <f aca="true" t="shared" si="33" ref="D589:E591">SUM(D610)</f>
        <v>0</v>
      </c>
      <c r="E589" s="15">
        <f t="shared" si="33"/>
        <v>0</v>
      </c>
      <c r="F589" s="41" t="e">
        <f t="shared" si="31"/>
        <v>#DIV/0!</v>
      </c>
      <c r="G589" s="137">
        <f t="shared" si="30"/>
        <v>0</v>
      </c>
    </row>
    <row r="590" spans="1:7" ht="15">
      <c r="A590" s="65" t="s">
        <v>73</v>
      </c>
      <c r="B590" s="66">
        <v>223</v>
      </c>
      <c r="C590" s="72"/>
      <c r="D590" s="15">
        <f t="shared" si="33"/>
        <v>272179.55</v>
      </c>
      <c r="E590" s="15">
        <f t="shared" si="33"/>
        <v>272179.55</v>
      </c>
      <c r="F590" s="41">
        <f t="shared" si="31"/>
        <v>100</v>
      </c>
      <c r="G590" s="137">
        <f t="shared" si="30"/>
        <v>0</v>
      </c>
    </row>
    <row r="591" spans="1:7" ht="15">
      <c r="A591" s="65" t="s">
        <v>74</v>
      </c>
      <c r="B591" s="66">
        <v>224</v>
      </c>
      <c r="C591" s="72"/>
      <c r="D591" s="15">
        <f t="shared" si="33"/>
        <v>0</v>
      </c>
      <c r="E591" s="15">
        <f t="shared" si="33"/>
        <v>0</v>
      </c>
      <c r="F591" s="41" t="e">
        <f t="shared" si="31"/>
        <v>#DIV/0!</v>
      </c>
      <c r="G591" s="137">
        <f t="shared" si="30"/>
        <v>0</v>
      </c>
    </row>
    <row r="592" spans="1:7" ht="15">
      <c r="A592" s="65" t="s">
        <v>75</v>
      </c>
      <c r="B592" s="66">
        <v>225</v>
      </c>
      <c r="C592" s="72"/>
      <c r="D592" s="15">
        <f>SUM(D613)+D721</f>
        <v>8134.4</v>
      </c>
      <c r="E592" s="15">
        <f>SUM(E613)+E721</f>
        <v>8134.4</v>
      </c>
      <c r="F592" s="41">
        <f t="shared" si="31"/>
        <v>100</v>
      </c>
      <c r="G592" s="137">
        <f t="shared" si="30"/>
        <v>0</v>
      </c>
    </row>
    <row r="593" spans="1:7" ht="15">
      <c r="A593" s="65" t="s">
        <v>76</v>
      </c>
      <c r="B593" s="66">
        <v>226</v>
      </c>
      <c r="C593" s="72"/>
      <c r="D593" s="15">
        <f>SUM(D616)+D722</f>
        <v>116706.27</v>
      </c>
      <c r="E593" s="15">
        <f>SUM(E616)+E722</f>
        <v>116706.27</v>
      </c>
      <c r="F593" s="41">
        <f t="shared" si="31"/>
        <v>100</v>
      </c>
      <c r="G593" s="137">
        <f t="shared" si="30"/>
        <v>0</v>
      </c>
    </row>
    <row r="594" spans="1:7" ht="15">
      <c r="A594" s="65" t="s">
        <v>83</v>
      </c>
      <c r="B594" s="66">
        <v>260</v>
      </c>
      <c r="C594" s="72"/>
      <c r="D594" s="15">
        <f>D595</f>
        <v>0</v>
      </c>
      <c r="E594" s="15">
        <f>E595</f>
        <v>0</v>
      </c>
      <c r="F594" s="41" t="e">
        <f t="shared" si="31"/>
        <v>#DIV/0!</v>
      </c>
      <c r="G594" s="137">
        <f t="shared" si="30"/>
        <v>0</v>
      </c>
    </row>
    <row r="595" spans="1:7" ht="15">
      <c r="A595" s="65" t="s">
        <v>84</v>
      </c>
      <c r="B595" s="66">
        <v>262</v>
      </c>
      <c r="C595" s="72"/>
      <c r="D595" s="15">
        <f>SUM(D620)</f>
        <v>0</v>
      </c>
      <c r="E595" s="15">
        <f>SUM(E620)</f>
        <v>0</v>
      </c>
      <c r="F595" s="41" t="e">
        <f t="shared" si="31"/>
        <v>#DIV/0!</v>
      </c>
      <c r="G595" s="137">
        <f t="shared" si="30"/>
        <v>0</v>
      </c>
    </row>
    <row r="596" spans="1:7" ht="15">
      <c r="A596" s="65" t="s">
        <v>77</v>
      </c>
      <c r="B596" s="66">
        <v>290</v>
      </c>
      <c r="C596" s="72"/>
      <c r="D596" s="15">
        <f>SUM(D621)</f>
        <v>95260</v>
      </c>
      <c r="E596" s="15">
        <f>SUM(E621)</f>
        <v>95260</v>
      </c>
      <c r="F596" s="41">
        <f t="shared" si="31"/>
        <v>100</v>
      </c>
      <c r="G596" s="137">
        <f t="shared" si="30"/>
        <v>0</v>
      </c>
    </row>
    <row r="597" spans="1:7" ht="15">
      <c r="A597" s="65" t="s">
        <v>78</v>
      </c>
      <c r="B597" s="66">
        <v>300</v>
      </c>
      <c r="C597" s="72"/>
      <c r="D597" s="15">
        <f>SUM(D598:D599)</f>
        <v>272346.08999999997</v>
      </c>
      <c r="E597" s="15">
        <f>SUM(E598:E599)</f>
        <v>272346.08999999997</v>
      </c>
      <c r="F597" s="41">
        <f t="shared" si="31"/>
        <v>100</v>
      </c>
      <c r="G597" s="137">
        <f t="shared" si="30"/>
        <v>0</v>
      </c>
    </row>
    <row r="598" spans="1:7" ht="15">
      <c r="A598" s="65" t="s">
        <v>79</v>
      </c>
      <c r="B598" s="66">
        <v>310</v>
      </c>
      <c r="C598" s="72"/>
      <c r="D598" s="15">
        <f>SUM(D627)+D724</f>
        <v>72932</v>
      </c>
      <c r="E598" s="15">
        <f>SUM(E627)+E724</f>
        <v>72932</v>
      </c>
      <c r="F598" s="41">
        <f t="shared" si="31"/>
        <v>100</v>
      </c>
      <c r="G598" s="137">
        <f t="shared" si="30"/>
        <v>0</v>
      </c>
    </row>
    <row r="599" spans="1:7" ht="15">
      <c r="A599" s="65" t="s">
        <v>80</v>
      </c>
      <c r="B599" s="66">
        <v>340</v>
      </c>
      <c r="C599" s="72"/>
      <c r="D599" s="15">
        <f>SUM(D630)</f>
        <v>199414.09</v>
      </c>
      <c r="E599" s="15">
        <f>SUM(E630)</f>
        <v>199414.09</v>
      </c>
      <c r="F599" s="41">
        <f t="shared" si="31"/>
        <v>100</v>
      </c>
      <c r="G599" s="137">
        <f t="shared" si="30"/>
        <v>0</v>
      </c>
    </row>
    <row r="600" spans="1:7" ht="15">
      <c r="A600" s="81" t="s">
        <v>386</v>
      </c>
      <c r="B600" s="69"/>
      <c r="C600" s="70"/>
      <c r="D600" s="71">
        <f>SUM(D601,D626)</f>
        <v>1538750.7799999998</v>
      </c>
      <c r="E600" s="71">
        <f>SUM(E601,E626)</f>
        <v>1538750.7799999998</v>
      </c>
      <c r="F600" s="39">
        <f t="shared" si="31"/>
        <v>100</v>
      </c>
      <c r="G600" s="137">
        <f t="shared" si="30"/>
        <v>0</v>
      </c>
    </row>
    <row r="601" spans="1:7" ht="15">
      <c r="A601" s="65" t="s">
        <v>65</v>
      </c>
      <c r="B601" s="66">
        <v>200</v>
      </c>
      <c r="C601" s="72"/>
      <c r="D601" s="73">
        <f>SUM(D602,D606,D619,D621)</f>
        <v>1266404.69</v>
      </c>
      <c r="E601" s="73">
        <f>SUM(E602,E606,E619,E621)</f>
        <v>1266404.69</v>
      </c>
      <c r="F601" s="41">
        <f t="shared" si="31"/>
        <v>100</v>
      </c>
      <c r="G601" s="137">
        <f t="shared" si="30"/>
        <v>0</v>
      </c>
    </row>
    <row r="602" spans="1:7" ht="15">
      <c r="A602" s="65" t="s">
        <v>66</v>
      </c>
      <c r="B602" s="66">
        <v>210</v>
      </c>
      <c r="C602" s="72"/>
      <c r="D602" s="73">
        <f>SUM(D603:D605)</f>
        <v>774124.47</v>
      </c>
      <c r="E602" s="73">
        <f>SUM(E603:E605)</f>
        <v>774124.47</v>
      </c>
      <c r="F602" s="41">
        <f t="shared" si="31"/>
        <v>100</v>
      </c>
      <c r="G602" s="137">
        <f t="shared" si="30"/>
        <v>0</v>
      </c>
    </row>
    <row r="603" spans="1:7" ht="15">
      <c r="A603" s="65" t="s">
        <v>67</v>
      </c>
      <c r="B603" s="66">
        <v>211</v>
      </c>
      <c r="C603" s="72"/>
      <c r="D603" s="73">
        <f aca="true" t="shared" si="34" ref="D603:E605">SUM(D636,D669)</f>
        <v>597509.19</v>
      </c>
      <c r="E603" s="73">
        <f t="shared" si="34"/>
        <v>597509.19</v>
      </c>
      <c r="F603" s="41">
        <f t="shared" si="31"/>
        <v>100</v>
      </c>
      <c r="G603" s="137">
        <f t="shared" si="30"/>
        <v>0</v>
      </c>
    </row>
    <row r="604" spans="1:7" ht="15">
      <c r="A604" s="65" t="s">
        <v>68</v>
      </c>
      <c r="B604" s="66">
        <v>212</v>
      </c>
      <c r="C604" s="72"/>
      <c r="D604" s="73">
        <f t="shared" si="34"/>
        <v>0</v>
      </c>
      <c r="E604" s="73">
        <f t="shared" si="34"/>
        <v>0</v>
      </c>
      <c r="F604" s="41" t="e">
        <f t="shared" si="31"/>
        <v>#DIV/0!</v>
      </c>
      <c r="G604" s="137">
        <f t="shared" si="30"/>
        <v>0</v>
      </c>
    </row>
    <row r="605" spans="1:7" ht="15">
      <c r="A605" s="65" t="s">
        <v>69</v>
      </c>
      <c r="B605" s="66">
        <v>213</v>
      </c>
      <c r="C605" s="72"/>
      <c r="D605" s="73">
        <f t="shared" si="34"/>
        <v>176615.28</v>
      </c>
      <c r="E605" s="73">
        <f t="shared" si="34"/>
        <v>176615.28</v>
      </c>
      <c r="F605" s="41">
        <f t="shared" si="31"/>
        <v>100</v>
      </c>
      <c r="G605" s="137">
        <f t="shared" si="30"/>
        <v>0</v>
      </c>
    </row>
    <row r="606" spans="1:7" ht="15">
      <c r="A606" s="65" t="s">
        <v>70</v>
      </c>
      <c r="B606" s="66">
        <v>220</v>
      </c>
      <c r="C606" s="72"/>
      <c r="D606" s="73">
        <f>D607+D610+D611+D612+D613+D616</f>
        <v>397020.22000000003</v>
      </c>
      <c r="E606" s="73">
        <f>E607+E610+E611+E612+E613+E616</f>
        <v>397020.22000000003</v>
      </c>
      <c r="F606" s="41">
        <f t="shared" si="31"/>
        <v>100</v>
      </c>
      <c r="G606" s="137">
        <f t="shared" si="30"/>
        <v>0</v>
      </c>
    </row>
    <row r="607" spans="1:7" ht="15">
      <c r="A607" s="65" t="s">
        <v>71</v>
      </c>
      <c r="B607" s="66">
        <v>221</v>
      </c>
      <c r="C607" s="72"/>
      <c r="D607" s="73">
        <f>SUM(D640,D673)</f>
        <v>0</v>
      </c>
      <c r="E607" s="73">
        <f>SUM(E640,E673)</f>
        <v>0</v>
      </c>
      <c r="F607" s="41" t="e">
        <f t="shared" si="31"/>
        <v>#DIV/0!</v>
      </c>
      <c r="G607" s="137">
        <f t="shared" si="30"/>
        <v>0</v>
      </c>
    </row>
    <row r="608" spans="1:7" ht="15">
      <c r="A608" s="157" t="s">
        <v>436</v>
      </c>
      <c r="B608" s="66"/>
      <c r="C608" s="72"/>
      <c r="D608" s="73">
        <f>D641+D674</f>
        <v>0</v>
      </c>
      <c r="E608" s="73">
        <f>E641+E674</f>
        <v>0</v>
      </c>
      <c r="F608" s="41" t="e">
        <f t="shared" si="31"/>
        <v>#DIV/0!</v>
      </c>
      <c r="G608" s="137">
        <f t="shared" si="30"/>
        <v>0</v>
      </c>
    </row>
    <row r="609" spans="1:7" ht="15">
      <c r="A609" s="157" t="s">
        <v>437</v>
      </c>
      <c r="B609" s="66"/>
      <c r="C609" s="72"/>
      <c r="D609" s="73">
        <f>D642+D675</f>
        <v>0</v>
      </c>
      <c r="E609" s="73">
        <f>E642+E675</f>
        <v>0</v>
      </c>
      <c r="F609" s="41" t="e">
        <f t="shared" si="31"/>
        <v>#DIV/0!</v>
      </c>
      <c r="G609" s="137">
        <f t="shared" si="30"/>
        <v>0</v>
      </c>
    </row>
    <row r="610" spans="1:7" ht="15">
      <c r="A610" s="65" t="s">
        <v>72</v>
      </c>
      <c r="B610" s="66">
        <v>222</v>
      </c>
      <c r="C610" s="72"/>
      <c r="D610" s="73">
        <f aca="true" t="shared" si="35" ref="D610:E612">SUM(D643,D676)</f>
        <v>0</v>
      </c>
      <c r="E610" s="73">
        <f t="shared" si="35"/>
        <v>0</v>
      </c>
      <c r="F610" s="41" t="e">
        <f t="shared" si="31"/>
        <v>#DIV/0!</v>
      </c>
      <c r="G610" s="137">
        <f t="shared" si="30"/>
        <v>0</v>
      </c>
    </row>
    <row r="611" spans="1:7" ht="15">
      <c r="A611" s="65" t="s">
        <v>73</v>
      </c>
      <c r="B611" s="66">
        <v>223</v>
      </c>
      <c r="C611" s="72"/>
      <c r="D611" s="73">
        <f t="shared" si="35"/>
        <v>272179.55</v>
      </c>
      <c r="E611" s="73">
        <f t="shared" si="35"/>
        <v>272179.55</v>
      </c>
      <c r="F611" s="41">
        <f t="shared" si="31"/>
        <v>100</v>
      </c>
      <c r="G611" s="137">
        <f t="shared" si="30"/>
        <v>0</v>
      </c>
    </row>
    <row r="612" spans="1:7" ht="15">
      <c r="A612" s="65" t="s">
        <v>74</v>
      </c>
      <c r="B612" s="66">
        <v>224</v>
      </c>
      <c r="C612" s="72"/>
      <c r="D612" s="73">
        <f t="shared" si="35"/>
        <v>0</v>
      </c>
      <c r="E612" s="73">
        <f t="shared" si="35"/>
        <v>0</v>
      </c>
      <c r="F612" s="41" t="e">
        <f t="shared" si="31"/>
        <v>#DIV/0!</v>
      </c>
      <c r="G612" s="137">
        <f t="shared" si="30"/>
        <v>0</v>
      </c>
    </row>
    <row r="613" spans="1:7" ht="15">
      <c r="A613" s="65" t="s">
        <v>75</v>
      </c>
      <c r="B613" s="66">
        <v>225</v>
      </c>
      <c r="C613" s="72"/>
      <c r="D613" s="73">
        <f>SUM(D646,D679)+D713+D705</f>
        <v>8134.4</v>
      </c>
      <c r="E613" s="73">
        <f>SUM(E646,E679)+E713+E705</f>
        <v>8134.4</v>
      </c>
      <c r="F613" s="41">
        <f t="shared" si="31"/>
        <v>100</v>
      </c>
      <c r="G613" s="137">
        <f t="shared" si="30"/>
        <v>0</v>
      </c>
    </row>
    <row r="614" spans="1:7" ht="15">
      <c r="A614" s="157" t="s">
        <v>436</v>
      </c>
      <c r="B614" s="66"/>
      <c r="C614" s="72"/>
      <c r="D614" s="73">
        <f>D647+D680</f>
        <v>0</v>
      </c>
      <c r="E614" s="73">
        <f>E647+E680</f>
        <v>0</v>
      </c>
      <c r="F614" s="41" t="e">
        <f t="shared" si="31"/>
        <v>#DIV/0!</v>
      </c>
      <c r="G614" s="137">
        <f t="shared" si="30"/>
        <v>0</v>
      </c>
    </row>
    <row r="615" spans="1:7" ht="15">
      <c r="A615" s="157" t="s">
        <v>437</v>
      </c>
      <c r="B615" s="66"/>
      <c r="C615" s="72"/>
      <c r="D615" s="73">
        <f>D648+D681</f>
        <v>8134.4</v>
      </c>
      <c r="E615" s="73">
        <f>E648+E681</f>
        <v>8134.4</v>
      </c>
      <c r="F615" s="41">
        <f t="shared" si="31"/>
        <v>100</v>
      </c>
      <c r="G615" s="137">
        <f t="shared" si="30"/>
        <v>0</v>
      </c>
    </row>
    <row r="616" spans="1:7" ht="15">
      <c r="A616" s="65" t="s">
        <v>76</v>
      </c>
      <c r="B616" s="66">
        <v>226</v>
      </c>
      <c r="C616" s="72"/>
      <c r="D616" s="73">
        <f>SUM(D649,D682)+D706+D714</f>
        <v>116706.27</v>
      </c>
      <c r="E616" s="73">
        <f>SUM(E649,E682)+E706+E714</f>
        <v>116706.27</v>
      </c>
      <c r="F616" s="41">
        <f t="shared" si="31"/>
        <v>100</v>
      </c>
      <c r="G616" s="137">
        <f t="shared" si="30"/>
        <v>0</v>
      </c>
    </row>
    <row r="617" spans="1:7" ht="15">
      <c r="A617" s="157" t="s">
        <v>436</v>
      </c>
      <c r="B617" s="66"/>
      <c r="C617" s="72"/>
      <c r="D617" s="73">
        <f>D650+D683</f>
        <v>4950</v>
      </c>
      <c r="E617" s="73">
        <f>E650+E683</f>
        <v>4950</v>
      </c>
      <c r="F617" s="41">
        <f t="shared" si="31"/>
        <v>100</v>
      </c>
      <c r="G617" s="137">
        <f t="shared" si="30"/>
        <v>0</v>
      </c>
    </row>
    <row r="618" spans="1:7" ht="15">
      <c r="A618" s="157" t="s">
        <v>437</v>
      </c>
      <c r="B618" s="66"/>
      <c r="C618" s="72"/>
      <c r="D618" s="73">
        <f>D651+D684</f>
        <v>111756.27</v>
      </c>
      <c r="E618" s="73">
        <f>E651+E684</f>
        <v>111756.27</v>
      </c>
      <c r="F618" s="41">
        <f t="shared" si="31"/>
        <v>100</v>
      </c>
      <c r="G618" s="137">
        <f t="shared" si="30"/>
        <v>0</v>
      </c>
    </row>
    <row r="619" spans="1:7" ht="15">
      <c r="A619" s="65" t="s">
        <v>83</v>
      </c>
      <c r="B619" s="66">
        <v>260</v>
      </c>
      <c r="C619" s="72"/>
      <c r="D619" s="73">
        <f>D620</f>
        <v>0</v>
      </c>
      <c r="E619" s="73">
        <f>E620</f>
        <v>0</v>
      </c>
      <c r="F619" s="41" t="e">
        <f t="shared" si="31"/>
        <v>#DIV/0!</v>
      </c>
      <c r="G619" s="137">
        <f t="shared" si="30"/>
        <v>0</v>
      </c>
    </row>
    <row r="620" spans="1:7" ht="15">
      <c r="A620" s="65" t="s">
        <v>84</v>
      </c>
      <c r="B620" s="66">
        <v>262</v>
      </c>
      <c r="C620" s="72"/>
      <c r="D620" s="73">
        <f>SUM(D653,D686)</f>
        <v>0</v>
      </c>
      <c r="E620" s="73">
        <f>SUM(E653,E686)</f>
        <v>0</v>
      </c>
      <c r="F620" s="41" t="e">
        <f t="shared" si="31"/>
        <v>#DIV/0!</v>
      </c>
      <c r="G620" s="137">
        <f t="shared" si="30"/>
        <v>0</v>
      </c>
    </row>
    <row r="621" spans="1:7" ht="15">
      <c r="A621" s="65" t="s">
        <v>77</v>
      </c>
      <c r="B621" s="66">
        <v>290</v>
      </c>
      <c r="C621" s="72"/>
      <c r="D621" s="73">
        <f>SUM(D654,D687)</f>
        <v>95260</v>
      </c>
      <c r="E621" s="73">
        <f>SUM(E654,E687)</f>
        <v>95260</v>
      </c>
      <c r="F621" s="41">
        <f t="shared" si="31"/>
        <v>100</v>
      </c>
      <c r="G621" s="137">
        <f t="shared" si="30"/>
        <v>0</v>
      </c>
    </row>
    <row r="622" spans="1:7" ht="15">
      <c r="A622" s="157" t="s">
        <v>437</v>
      </c>
      <c r="B622" s="66"/>
      <c r="C622" s="72"/>
      <c r="D622" s="73">
        <f aca="true" t="shared" si="36" ref="D622:E625">D655+D688</f>
        <v>95260</v>
      </c>
      <c r="E622" s="73">
        <f t="shared" si="36"/>
        <v>95260</v>
      </c>
      <c r="F622" s="41">
        <f t="shared" si="31"/>
        <v>100</v>
      </c>
      <c r="G622" s="137">
        <f t="shared" si="30"/>
        <v>0</v>
      </c>
    </row>
    <row r="623" spans="1:7" ht="15">
      <c r="A623" s="157" t="s">
        <v>438</v>
      </c>
      <c r="B623" s="66"/>
      <c r="C623" s="72"/>
      <c r="D623" s="73">
        <f t="shared" si="36"/>
        <v>0</v>
      </c>
      <c r="E623" s="73">
        <f t="shared" si="36"/>
        <v>0</v>
      </c>
      <c r="F623" s="41" t="e">
        <f t="shared" si="31"/>
        <v>#DIV/0!</v>
      </c>
      <c r="G623" s="137">
        <f t="shared" si="30"/>
        <v>0</v>
      </c>
    </row>
    <row r="624" spans="1:7" ht="15">
      <c r="A624" s="157" t="s">
        <v>439</v>
      </c>
      <c r="B624" s="66"/>
      <c r="C624" s="72"/>
      <c r="D624" s="73">
        <f t="shared" si="36"/>
        <v>0</v>
      </c>
      <c r="E624" s="73">
        <f t="shared" si="36"/>
        <v>0</v>
      </c>
      <c r="F624" s="41" t="e">
        <f t="shared" si="31"/>
        <v>#DIV/0!</v>
      </c>
      <c r="G624" s="137">
        <f t="shared" si="30"/>
        <v>0</v>
      </c>
    </row>
    <row r="625" spans="1:7" ht="15">
      <c r="A625" s="157" t="s">
        <v>442</v>
      </c>
      <c r="B625" s="66"/>
      <c r="C625" s="72"/>
      <c r="D625" s="73">
        <f t="shared" si="36"/>
        <v>0</v>
      </c>
      <c r="E625" s="73">
        <f t="shared" si="36"/>
        <v>0</v>
      </c>
      <c r="F625" s="41" t="e">
        <f t="shared" si="31"/>
        <v>#DIV/0!</v>
      </c>
      <c r="G625" s="137">
        <f t="shared" si="30"/>
        <v>0</v>
      </c>
    </row>
    <row r="626" spans="1:7" ht="15">
      <c r="A626" s="65" t="s">
        <v>78</v>
      </c>
      <c r="B626" s="66">
        <v>300</v>
      </c>
      <c r="C626" s="72"/>
      <c r="D626" s="73">
        <f>D627+D630</f>
        <v>272346.08999999997</v>
      </c>
      <c r="E626" s="73">
        <f>E627+E630</f>
        <v>272346.08999999997</v>
      </c>
      <c r="F626" s="41">
        <f t="shared" si="31"/>
        <v>100</v>
      </c>
      <c r="G626" s="137">
        <f aca="true" t="shared" si="37" ref="G626:G689">D626-E626</f>
        <v>0</v>
      </c>
    </row>
    <row r="627" spans="1:7" ht="15">
      <c r="A627" s="65" t="s">
        <v>79</v>
      </c>
      <c r="B627" s="66">
        <v>310</v>
      </c>
      <c r="C627" s="72"/>
      <c r="D627" s="73">
        <f>SUM(D660,D693)+D701+D708+D716</f>
        <v>72932</v>
      </c>
      <c r="E627" s="73">
        <f>SUM(E660,E693)+E701+E708+E716</f>
        <v>72932</v>
      </c>
      <c r="F627" s="41">
        <f t="shared" si="31"/>
        <v>100</v>
      </c>
      <c r="G627" s="137">
        <f t="shared" si="37"/>
        <v>0</v>
      </c>
    </row>
    <row r="628" spans="1:7" ht="15">
      <c r="A628" s="157" t="s">
        <v>436</v>
      </c>
      <c r="B628" s="66"/>
      <c r="C628" s="72"/>
      <c r="D628" s="73">
        <f>D661+D694</f>
        <v>0</v>
      </c>
      <c r="E628" s="73">
        <f>E661+E694</f>
        <v>0</v>
      </c>
      <c r="F628" s="41" t="e">
        <f t="shared" si="31"/>
        <v>#DIV/0!</v>
      </c>
      <c r="G628" s="137">
        <f t="shared" si="37"/>
        <v>0</v>
      </c>
    </row>
    <row r="629" spans="1:7" ht="15">
      <c r="A629" s="157" t="s">
        <v>437</v>
      </c>
      <c r="B629" s="66"/>
      <c r="C629" s="72"/>
      <c r="D629" s="73">
        <f>D662+D695+D701</f>
        <v>72932</v>
      </c>
      <c r="E629" s="73">
        <f>E662+E695+E701</f>
        <v>72932</v>
      </c>
      <c r="F629" s="41">
        <f t="shared" si="31"/>
        <v>100</v>
      </c>
      <c r="G629" s="137">
        <f t="shared" si="37"/>
        <v>0</v>
      </c>
    </row>
    <row r="630" spans="1:7" ht="15">
      <c r="A630" s="65" t="s">
        <v>80</v>
      </c>
      <c r="B630" s="66">
        <v>340</v>
      </c>
      <c r="C630" s="72"/>
      <c r="D630" s="73">
        <f>SUM(D663,D696)+D717+D709</f>
        <v>199414.09</v>
      </c>
      <c r="E630" s="73">
        <f>SUM(E663,E696)+E717+E709</f>
        <v>199414.09</v>
      </c>
      <c r="F630" s="41">
        <f t="shared" si="31"/>
        <v>100</v>
      </c>
      <c r="G630" s="137">
        <f t="shared" si="37"/>
        <v>0</v>
      </c>
    </row>
    <row r="631" spans="1:7" ht="15">
      <c r="A631" s="157" t="s">
        <v>436</v>
      </c>
      <c r="B631" s="66"/>
      <c r="C631" s="72"/>
      <c r="D631" s="73">
        <f>D664+D697</f>
        <v>0</v>
      </c>
      <c r="E631" s="73">
        <f>E664+E697</f>
        <v>0</v>
      </c>
      <c r="F631" s="41" t="e">
        <f t="shared" si="31"/>
        <v>#DIV/0!</v>
      </c>
      <c r="G631" s="137">
        <f t="shared" si="37"/>
        <v>0</v>
      </c>
    </row>
    <row r="632" spans="1:7" ht="15">
      <c r="A632" s="157" t="s">
        <v>437</v>
      </c>
      <c r="B632" s="66"/>
      <c r="C632" s="72"/>
      <c r="D632" s="73">
        <f>D665+D698</f>
        <v>199414.09</v>
      </c>
      <c r="E632" s="73">
        <f>E665+E698</f>
        <v>199414.09</v>
      </c>
      <c r="F632" s="41">
        <f t="shared" si="31"/>
        <v>100</v>
      </c>
      <c r="G632" s="137">
        <f t="shared" si="37"/>
        <v>0</v>
      </c>
    </row>
    <row r="633" spans="1:7" ht="30">
      <c r="A633" s="78" t="s">
        <v>387</v>
      </c>
      <c r="B633" s="75"/>
      <c r="C633" s="76"/>
      <c r="D633" s="13">
        <f>SUM(D634,D659)</f>
        <v>1523850.78</v>
      </c>
      <c r="E633" s="13">
        <f>SUM(E634,E659)</f>
        <v>1523850.78</v>
      </c>
      <c r="F633" s="77">
        <f t="shared" si="31"/>
        <v>100</v>
      </c>
      <c r="G633" s="137">
        <f t="shared" si="37"/>
        <v>0</v>
      </c>
    </row>
    <row r="634" spans="1:7" ht="15">
      <c r="A634" s="65" t="s">
        <v>65</v>
      </c>
      <c r="B634" s="66">
        <v>200</v>
      </c>
      <c r="C634" s="72"/>
      <c r="D634" s="73">
        <f>SUM(D635,D639,D652,D654)</f>
        <v>1266404.69</v>
      </c>
      <c r="E634" s="73">
        <f>SUM(E635,E639,E652,E654)</f>
        <v>1266404.69</v>
      </c>
      <c r="F634" s="41">
        <f t="shared" si="31"/>
        <v>100</v>
      </c>
      <c r="G634" s="137">
        <f t="shared" si="37"/>
        <v>0</v>
      </c>
    </row>
    <row r="635" spans="1:7" ht="15">
      <c r="A635" s="65" t="s">
        <v>66</v>
      </c>
      <c r="B635" s="66">
        <v>210</v>
      </c>
      <c r="C635" s="72"/>
      <c r="D635" s="73">
        <f>SUM(D636:D638)</f>
        <v>774124.47</v>
      </c>
      <c r="E635" s="73">
        <f>SUM(E636:E638)</f>
        <v>774124.47</v>
      </c>
      <c r="F635" s="41">
        <f t="shared" si="31"/>
        <v>100</v>
      </c>
      <c r="G635" s="137">
        <f t="shared" si="37"/>
        <v>0</v>
      </c>
    </row>
    <row r="636" spans="1:7" ht="15">
      <c r="A636" s="65" t="s">
        <v>67</v>
      </c>
      <c r="B636" s="66">
        <v>211</v>
      </c>
      <c r="C636" s="72"/>
      <c r="D636" s="6">
        <v>597509.19</v>
      </c>
      <c r="E636" s="6">
        <v>597509.19</v>
      </c>
      <c r="F636" s="41">
        <f t="shared" si="31"/>
        <v>100</v>
      </c>
      <c r="G636" s="137">
        <f t="shared" si="37"/>
        <v>0</v>
      </c>
    </row>
    <row r="637" spans="1:7" ht="15">
      <c r="A637" s="65" t="s">
        <v>68</v>
      </c>
      <c r="B637" s="66">
        <v>212</v>
      </c>
      <c r="C637" s="72"/>
      <c r="D637" s="6"/>
      <c r="E637" s="6"/>
      <c r="F637" s="41" t="e">
        <f t="shared" si="31"/>
        <v>#DIV/0!</v>
      </c>
      <c r="G637" s="137">
        <f t="shared" si="37"/>
        <v>0</v>
      </c>
    </row>
    <row r="638" spans="1:7" ht="15">
      <c r="A638" s="65" t="s">
        <v>69</v>
      </c>
      <c r="B638" s="66">
        <v>213</v>
      </c>
      <c r="C638" s="72"/>
      <c r="D638" s="6">
        <v>176615.28</v>
      </c>
      <c r="E638" s="6">
        <v>176615.28</v>
      </c>
      <c r="F638" s="41">
        <f t="shared" si="31"/>
        <v>100</v>
      </c>
      <c r="G638" s="137">
        <f t="shared" si="37"/>
        <v>0</v>
      </c>
    </row>
    <row r="639" spans="1:7" ht="15">
      <c r="A639" s="65" t="s">
        <v>70</v>
      </c>
      <c r="B639" s="66">
        <v>220</v>
      </c>
      <c r="C639" s="72"/>
      <c r="D639" s="73">
        <f>D640+D643+D644+D645+D646+D649</f>
        <v>397020.22000000003</v>
      </c>
      <c r="E639" s="73">
        <f>E640+E643+E644+E645+E646+E649</f>
        <v>397020.22000000003</v>
      </c>
      <c r="F639" s="41">
        <f t="shared" si="31"/>
        <v>100</v>
      </c>
      <c r="G639" s="137">
        <f t="shared" si="37"/>
        <v>0</v>
      </c>
    </row>
    <row r="640" spans="1:7" ht="15">
      <c r="A640" s="65" t="s">
        <v>71</v>
      </c>
      <c r="B640" s="66">
        <v>221</v>
      </c>
      <c r="C640" s="72"/>
      <c r="D640" s="15">
        <f>D641+D642</f>
        <v>0</v>
      </c>
      <c r="E640" s="15">
        <f>E641+E642</f>
        <v>0</v>
      </c>
      <c r="F640" s="41" t="e">
        <f t="shared" si="31"/>
        <v>#DIV/0!</v>
      </c>
      <c r="G640" s="137">
        <f t="shared" si="37"/>
        <v>0</v>
      </c>
    </row>
    <row r="641" spans="1:7" ht="15">
      <c r="A641" s="157" t="s">
        <v>436</v>
      </c>
      <c r="B641" s="66"/>
      <c r="C641" s="72"/>
      <c r="D641" s="6"/>
      <c r="E641" s="6"/>
      <c r="F641" s="41" t="e">
        <f t="shared" si="31"/>
        <v>#DIV/0!</v>
      </c>
      <c r="G641" s="137">
        <f t="shared" si="37"/>
        <v>0</v>
      </c>
    </row>
    <row r="642" spans="1:7" ht="15">
      <c r="A642" s="157" t="s">
        <v>437</v>
      </c>
      <c r="B642" s="66"/>
      <c r="C642" s="72"/>
      <c r="D642" s="6"/>
      <c r="E642" s="6"/>
      <c r="F642" s="41" t="e">
        <f t="shared" si="31"/>
        <v>#DIV/0!</v>
      </c>
      <c r="G642" s="137">
        <f t="shared" si="37"/>
        <v>0</v>
      </c>
    </row>
    <row r="643" spans="1:7" ht="15">
      <c r="A643" s="65" t="s">
        <v>72</v>
      </c>
      <c r="B643" s="66">
        <v>222</v>
      </c>
      <c r="C643" s="72"/>
      <c r="D643" s="6"/>
      <c r="E643" s="6"/>
      <c r="F643" s="41" t="e">
        <f t="shared" si="31"/>
        <v>#DIV/0!</v>
      </c>
      <c r="G643" s="137">
        <f t="shared" si="37"/>
        <v>0</v>
      </c>
    </row>
    <row r="644" spans="1:7" ht="15">
      <c r="A644" s="65" t="s">
        <v>73</v>
      </c>
      <c r="B644" s="66">
        <v>223</v>
      </c>
      <c r="C644" s="72"/>
      <c r="D644" s="6">
        <v>272179.55</v>
      </c>
      <c r="E644" s="6">
        <v>272179.55</v>
      </c>
      <c r="F644" s="41">
        <f t="shared" si="31"/>
        <v>100</v>
      </c>
      <c r="G644" s="137">
        <f t="shared" si="37"/>
        <v>0</v>
      </c>
    </row>
    <row r="645" spans="1:7" ht="15">
      <c r="A645" s="65" t="s">
        <v>74</v>
      </c>
      <c r="B645" s="66">
        <v>224</v>
      </c>
      <c r="C645" s="72"/>
      <c r="D645" s="6"/>
      <c r="E645" s="6">
        <v>0</v>
      </c>
      <c r="F645" s="41" t="e">
        <f t="shared" si="31"/>
        <v>#DIV/0!</v>
      </c>
      <c r="G645" s="137">
        <f t="shared" si="37"/>
        <v>0</v>
      </c>
    </row>
    <row r="646" spans="1:7" ht="15">
      <c r="A646" s="65" t="s">
        <v>75</v>
      </c>
      <c r="B646" s="66">
        <v>225</v>
      </c>
      <c r="C646" s="72"/>
      <c r="D646" s="15">
        <f>D647+D648</f>
        <v>8134.4</v>
      </c>
      <c r="E646" s="15">
        <f>E647+E648</f>
        <v>8134.4</v>
      </c>
      <c r="F646" s="41">
        <f t="shared" si="31"/>
        <v>100</v>
      </c>
      <c r="G646" s="137">
        <f t="shared" si="37"/>
        <v>0</v>
      </c>
    </row>
    <row r="647" spans="1:7" ht="15">
      <c r="A647" s="157" t="s">
        <v>436</v>
      </c>
      <c r="B647" s="66"/>
      <c r="C647" s="72"/>
      <c r="D647" s="6"/>
      <c r="E647" s="6"/>
      <c r="F647" s="41" t="e">
        <f t="shared" si="31"/>
        <v>#DIV/0!</v>
      </c>
      <c r="G647" s="137">
        <f t="shared" si="37"/>
        <v>0</v>
      </c>
    </row>
    <row r="648" spans="1:7" ht="15">
      <c r="A648" s="157" t="s">
        <v>437</v>
      </c>
      <c r="B648" s="66"/>
      <c r="C648" s="72"/>
      <c r="D648" s="6">
        <v>8134.4</v>
      </c>
      <c r="E648" s="6">
        <v>8134.4</v>
      </c>
      <c r="F648" s="41">
        <f t="shared" si="31"/>
        <v>100</v>
      </c>
      <c r="G648" s="137">
        <f t="shared" si="37"/>
        <v>0</v>
      </c>
    </row>
    <row r="649" spans="1:7" ht="15">
      <c r="A649" s="65" t="s">
        <v>76</v>
      </c>
      <c r="B649" s="66">
        <v>226</v>
      </c>
      <c r="C649" s="72"/>
      <c r="D649" s="15">
        <f>D650+D651</f>
        <v>116706.27</v>
      </c>
      <c r="E649" s="15">
        <f>E650+E651</f>
        <v>116706.27</v>
      </c>
      <c r="F649" s="41">
        <f t="shared" si="31"/>
        <v>100</v>
      </c>
      <c r="G649" s="137">
        <f t="shared" si="37"/>
        <v>0</v>
      </c>
    </row>
    <row r="650" spans="1:7" ht="15">
      <c r="A650" s="157" t="s">
        <v>436</v>
      </c>
      <c r="B650" s="66"/>
      <c r="C650" s="72"/>
      <c r="D650" s="6">
        <v>4950</v>
      </c>
      <c r="E650" s="6">
        <v>4950</v>
      </c>
      <c r="F650" s="41">
        <f t="shared" si="31"/>
        <v>100</v>
      </c>
      <c r="G650" s="137">
        <f t="shared" si="37"/>
        <v>0</v>
      </c>
    </row>
    <row r="651" spans="1:7" ht="15">
      <c r="A651" s="157" t="s">
        <v>437</v>
      </c>
      <c r="B651" s="66"/>
      <c r="C651" s="72"/>
      <c r="D651" s="6">
        <v>111756.27</v>
      </c>
      <c r="E651" s="6">
        <v>111756.27</v>
      </c>
      <c r="F651" s="41">
        <f t="shared" si="31"/>
        <v>100</v>
      </c>
      <c r="G651" s="137">
        <f t="shared" si="37"/>
        <v>0</v>
      </c>
    </row>
    <row r="652" spans="1:7" ht="15">
      <c r="A652" s="65" t="s">
        <v>83</v>
      </c>
      <c r="B652" s="66">
        <v>260</v>
      </c>
      <c r="C652" s="72"/>
      <c r="D652" s="73">
        <f>D653</f>
        <v>0</v>
      </c>
      <c r="E652" s="73">
        <f>E653</f>
        <v>0</v>
      </c>
      <c r="F652" s="41" t="e">
        <f t="shared" si="31"/>
        <v>#DIV/0!</v>
      </c>
      <c r="G652" s="137">
        <f t="shared" si="37"/>
        <v>0</v>
      </c>
    </row>
    <row r="653" spans="1:7" ht="15">
      <c r="A653" s="65" t="s">
        <v>84</v>
      </c>
      <c r="B653" s="66">
        <v>262</v>
      </c>
      <c r="C653" s="72"/>
      <c r="D653" s="6"/>
      <c r="E653" s="6"/>
      <c r="F653" s="41" t="e">
        <f t="shared" si="31"/>
        <v>#DIV/0!</v>
      </c>
      <c r="G653" s="137">
        <f t="shared" si="37"/>
        <v>0</v>
      </c>
    </row>
    <row r="654" spans="1:7" ht="15">
      <c r="A654" s="65" t="s">
        <v>77</v>
      </c>
      <c r="B654" s="66">
        <v>290</v>
      </c>
      <c r="C654" s="72"/>
      <c r="D654" s="15">
        <f>D655+D656+D657+D658</f>
        <v>95260</v>
      </c>
      <c r="E654" s="15">
        <f>E655+E656+E657+E658</f>
        <v>95260</v>
      </c>
      <c r="F654" s="41">
        <f t="shared" si="31"/>
        <v>100</v>
      </c>
      <c r="G654" s="137">
        <f t="shared" si="37"/>
        <v>0</v>
      </c>
    </row>
    <row r="655" spans="1:7" ht="15">
      <c r="A655" s="157" t="s">
        <v>437</v>
      </c>
      <c r="B655" s="66"/>
      <c r="C655" s="72"/>
      <c r="D655" s="6">
        <v>95260</v>
      </c>
      <c r="E655" s="6">
        <v>95260</v>
      </c>
      <c r="F655" s="41">
        <f aca="true" t="shared" si="38" ref="F655:F665">E655/D655*100</f>
        <v>100</v>
      </c>
      <c r="G655" s="137">
        <f t="shared" si="37"/>
        <v>0</v>
      </c>
    </row>
    <row r="656" spans="1:7" ht="15">
      <c r="A656" s="157" t="s">
        <v>438</v>
      </c>
      <c r="B656" s="66"/>
      <c r="C656" s="72"/>
      <c r="D656" s="6"/>
      <c r="E656" s="6"/>
      <c r="F656" s="41" t="e">
        <f t="shared" si="38"/>
        <v>#DIV/0!</v>
      </c>
      <c r="G656" s="137">
        <f t="shared" si="37"/>
        <v>0</v>
      </c>
    </row>
    <row r="657" spans="1:7" ht="15">
      <c r="A657" s="157" t="s">
        <v>439</v>
      </c>
      <c r="B657" s="66"/>
      <c r="C657" s="72"/>
      <c r="D657" s="6"/>
      <c r="E657" s="6"/>
      <c r="F657" s="41" t="e">
        <f t="shared" si="38"/>
        <v>#DIV/0!</v>
      </c>
      <c r="G657" s="137">
        <f t="shared" si="37"/>
        <v>0</v>
      </c>
    </row>
    <row r="658" spans="1:7" ht="15">
      <c r="A658" s="157" t="s">
        <v>442</v>
      </c>
      <c r="B658" s="66"/>
      <c r="C658" s="72"/>
      <c r="D658" s="6"/>
      <c r="E658" s="6"/>
      <c r="F658" s="41" t="e">
        <f t="shared" si="38"/>
        <v>#DIV/0!</v>
      </c>
      <c r="G658" s="137">
        <f t="shared" si="37"/>
        <v>0</v>
      </c>
    </row>
    <row r="659" spans="1:7" ht="15">
      <c r="A659" s="65" t="s">
        <v>78</v>
      </c>
      <c r="B659" s="66">
        <v>300</v>
      </c>
      <c r="C659" s="72"/>
      <c r="D659" s="73">
        <f>D660+D663</f>
        <v>257446.09</v>
      </c>
      <c r="E659" s="73">
        <f>E660+E663</f>
        <v>257446.09</v>
      </c>
      <c r="F659" s="41">
        <f t="shared" si="38"/>
        <v>100</v>
      </c>
      <c r="G659" s="137">
        <f t="shared" si="37"/>
        <v>0</v>
      </c>
    </row>
    <row r="660" spans="1:7" ht="15">
      <c r="A660" s="65" t="s">
        <v>79</v>
      </c>
      <c r="B660" s="66">
        <v>310</v>
      </c>
      <c r="C660" s="72"/>
      <c r="D660" s="15">
        <f>D661+D662</f>
        <v>58032</v>
      </c>
      <c r="E660" s="15">
        <f>E661+E662</f>
        <v>58032</v>
      </c>
      <c r="F660" s="41">
        <f t="shared" si="38"/>
        <v>100</v>
      </c>
      <c r="G660" s="137">
        <f t="shared" si="37"/>
        <v>0</v>
      </c>
    </row>
    <row r="661" spans="1:7" ht="15">
      <c r="A661" s="157" t="s">
        <v>436</v>
      </c>
      <c r="B661" s="66"/>
      <c r="C661" s="72"/>
      <c r="D661" s="6"/>
      <c r="E661" s="6"/>
      <c r="F661" s="41" t="e">
        <f t="shared" si="38"/>
        <v>#DIV/0!</v>
      </c>
      <c r="G661" s="137">
        <f t="shared" si="37"/>
        <v>0</v>
      </c>
    </row>
    <row r="662" spans="1:7" ht="15">
      <c r="A662" s="157" t="s">
        <v>437</v>
      </c>
      <c r="B662" s="66"/>
      <c r="C662" s="72"/>
      <c r="D662" s="6">
        <v>58032</v>
      </c>
      <c r="E662" s="6">
        <v>58032</v>
      </c>
      <c r="F662" s="41">
        <f t="shared" si="38"/>
        <v>100</v>
      </c>
      <c r="G662" s="137">
        <f t="shared" si="37"/>
        <v>0</v>
      </c>
    </row>
    <row r="663" spans="1:7" ht="15">
      <c r="A663" s="65" t="s">
        <v>80</v>
      </c>
      <c r="B663" s="66">
        <v>340</v>
      </c>
      <c r="C663" s="72"/>
      <c r="D663" s="15">
        <f>D664+D665</f>
        <v>199414.09</v>
      </c>
      <c r="E663" s="15">
        <f>E664+E665</f>
        <v>199414.09</v>
      </c>
      <c r="F663" s="41">
        <f t="shared" si="38"/>
        <v>100</v>
      </c>
      <c r="G663" s="137">
        <f t="shared" si="37"/>
        <v>0</v>
      </c>
    </row>
    <row r="664" spans="1:7" ht="15">
      <c r="A664" s="157" t="s">
        <v>436</v>
      </c>
      <c r="B664" s="66"/>
      <c r="C664" s="72"/>
      <c r="D664" s="6"/>
      <c r="E664" s="6"/>
      <c r="F664" s="41" t="e">
        <f t="shared" si="38"/>
        <v>#DIV/0!</v>
      </c>
      <c r="G664" s="137">
        <f t="shared" si="37"/>
        <v>0</v>
      </c>
    </row>
    <row r="665" spans="1:7" ht="15">
      <c r="A665" s="157" t="s">
        <v>437</v>
      </c>
      <c r="B665" s="66"/>
      <c r="C665" s="72"/>
      <c r="D665" s="6">
        <v>199414.09</v>
      </c>
      <c r="E665" s="6">
        <v>199414.09</v>
      </c>
      <c r="F665" s="41">
        <f t="shared" si="38"/>
        <v>100</v>
      </c>
      <c r="G665" s="137">
        <f t="shared" si="37"/>
        <v>0</v>
      </c>
    </row>
    <row r="666" spans="1:7" ht="30">
      <c r="A666" s="78" t="s">
        <v>388</v>
      </c>
      <c r="B666" s="75"/>
      <c r="C666" s="76"/>
      <c r="D666" s="13">
        <f>SUM(D667,D692)</f>
        <v>0</v>
      </c>
      <c r="E666" s="13">
        <f>SUM(E667,E692)</f>
        <v>0</v>
      </c>
      <c r="F666" s="77" t="e">
        <f aca="true" t="shared" si="39" ref="F666:F708">E666/D666*100</f>
        <v>#DIV/0!</v>
      </c>
      <c r="G666" s="137">
        <f t="shared" si="37"/>
        <v>0</v>
      </c>
    </row>
    <row r="667" spans="1:7" ht="15">
      <c r="A667" s="65" t="s">
        <v>65</v>
      </c>
      <c r="B667" s="66">
        <v>200</v>
      </c>
      <c r="C667" s="72"/>
      <c r="D667" s="73">
        <f>SUM(D668,D672,D685,D687)</f>
        <v>0</v>
      </c>
      <c r="E667" s="73">
        <f>SUM(E668,E672,E685,E687)</f>
        <v>0</v>
      </c>
      <c r="F667" s="41" t="e">
        <f t="shared" si="39"/>
        <v>#DIV/0!</v>
      </c>
      <c r="G667" s="137">
        <f t="shared" si="37"/>
        <v>0</v>
      </c>
    </row>
    <row r="668" spans="1:7" ht="15">
      <c r="A668" s="65" t="s">
        <v>66</v>
      </c>
      <c r="B668" s="66">
        <v>210</v>
      </c>
      <c r="C668" s="72"/>
      <c r="D668" s="73">
        <f>SUM(D669:D671)</f>
        <v>0</v>
      </c>
      <c r="E668" s="73">
        <f>SUM(E669:E671)</f>
        <v>0</v>
      </c>
      <c r="F668" s="41" t="e">
        <f t="shared" si="39"/>
        <v>#DIV/0!</v>
      </c>
      <c r="G668" s="137">
        <f t="shared" si="37"/>
        <v>0</v>
      </c>
    </row>
    <row r="669" spans="1:7" ht="15">
      <c r="A669" s="65" t="s">
        <v>67</v>
      </c>
      <c r="B669" s="66">
        <v>211</v>
      </c>
      <c r="C669" s="72"/>
      <c r="D669" s="6"/>
      <c r="E669" s="6"/>
      <c r="F669" s="41" t="e">
        <f t="shared" si="39"/>
        <v>#DIV/0!</v>
      </c>
      <c r="G669" s="137">
        <f t="shared" si="37"/>
        <v>0</v>
      </c>
    </row>
    <row r="670" spans="1:7" ht="15">
      <c r="A670" s="65" t="s">
        <v>68</v>
      </c>
      <c r="B670" s="66">
        <v>212</v>
      </c>
      <c r="C670" s="72"/>
      <c r="D670" s="6"/>
      <c r="E670" s="6"/>
      <c r="F670" s="41" t="e">
        <f t="shared" si="39"/>
        <v>#DIV/0!</v>
      </c>
      <c r="G670" s="137">
        <f t="shared" si="37"/>
        <v>0</v>
      </c>
    </row>
    <row r="671" spans="1:7" ht="15">
      <c r="A671" s="65" t="s">
        <v>69</v>
      </c>
      <c r="B671" s="66">
        <v>213</v>
      </c>
      <c r="C671" s="72"/>
      <c r="D671" s="6"/>
      <c r="E671" s="6"/>
      <c r="F671" s="41" t="e">
        <f t="shared" si="39"/>
        <v>#DIV/0!</v>
      </c>
      <c r="G671" s="137">
        <f t="shared" si="37"/>
        <v>0</v>
      </c>
    </row>
    <row r="672" spans="1:7" ht="15">
      <c r="A672" s="65" t="s">
        <v>70</v>
      </c>
      <c r="B672" s="66">
        <v>220</v>
      </c>
      <c r="C672" s="72"/>
      <c r="D672" s="73">
        <f>D673+D676+D677+D678+D679+D682</f>
        <v>0</v>
      </c>
      <c r="E672" s="73">
        <f>E673+E676+E677+E678+E679+E682</f>
        <v>0</v>
      </c>
      <c r="F672" s="41" t="e">
        <f t="shared" si="39"/>
        <v>#DIV/0!</v>
      </c>
      <c r="G672" s="137">
        <f t="shared" si="37"/>
        <v>0</v>
      </c>
    </row>
    <row r="673" spans="1:7" ht="15">
      <c r="A673" s="65" t="s">
        <v>71</v>
      </c>
      <c r="B673" s="66">
        <v>221</v>
      </c>
      <c r="C673" s="72"/>
      <c r="D673" s="15">
        <f>D674+D675</f>
        <v>0</v>
      </c>
      <c r="E673" s="15">
        <f>E674+E675</f>
        <v>0</v>
      </c>
      <c r="F673" s="41" t="e">
        <f t="shared" si="39"/>
        <v>#DIV/0!</v>
      </c>
      <c r="G673" s="137">
        <f t="shared" si="37"/>
        <v>0</v>
      </c>
    </row>
    <row r="674" spans="1:7" ht="15">
      <c r="A674" s="157" t="s">
        <v>436</v>
      </c>
      <c r="B674" s="66"/>
      <c r="C674" s="72"/>
      <c r="D674" s="6"/>
      <c r="E674" s="6"/>
      <c r="F674" s="41" t="e">
        <f t="shared" si="39"/>
        <v>#DIV/0!</v>
      </c>
      <c r="G674" s="137">
        <f t="shared" si="37"/>
        <v>0</v>
      </c>
    </row>
    <row r="675" spans="1:7" ht="15">
      <c r="A675" s="157" t="s">
        <v>437</v>
      </c>
      <c r="B675" s="66"/>
      <c r="C675" s="72"/>
      <c r="D675" s="6"/>
      <c r="E675" s="6"/>
      <c r="F675" s="41" t="e">
        <f t="shared" si="39"/>
        <v>#DIV/0!</v>
      </c>
      <c r="G675" s="137">
        <f t="shared" si="37"/>
        <v>0</v>
      </c>
    </row>
    <row r="676" spans="1:7" ht="15">
      <c r="A676" s="65" t="s">
        <v>72</v>
      </c>
      <c r="B676" s="66">
        <v>222</v>
      </c>
      <c r="C676" s="72"/>
      <c r="D676" s="6"/>
      <c r="E676" s="6"/>
      <c r="F676" s="41" t="e">
        <f t="shared" si="39"/>
        <v>#DIV/0!</v>
      </c>
      <c r="G676" s="137">
        <f t="shared" si="37"/>
        <v>0</v>
      </c>
    </row>
    <row r="677" spans="1:7" ht="15">
      <c r="A677" s="65" t="s">
        <v>73</v>
      </c>
      <c r="B677" s="66">
        <v>223</v>
      </c>
      <c r="C677" s="72"/>
      <c r="D677" s="6"/>
      <c r="E677" s="6"/>
      <c r="F677" s="41" t="e">
        <f t="shared" si="39"/>
        <v>#DIV/0!</v>
      </c>
      <c r="G677" s="137">
        <f t="shared" si="37"/>
        <v>0</v>
      </c>
    </row>
    <row r="678" spans="1:7" ht="15">
      <c r="A678" s="65" t="s">
        <v>74</v>
      </c>
      <c r="B678" s="66">
        <v>224</v>
      </c>
      <c r="C678" s="72"/>
      <c r="D678" s="6"/>
      <c r="E678" s="6"/>
      <c r="F678" s="41" t="e">
        <f t="shared" si="39"/>
        <v>#DIV/0!</v>
      </c>
      <c r="G678" s="137">
        <f t="shared" si="37"/>
        <v>0</v>
      </c>
    </row>
    <row r="679" spans="1:7" ht="15">
      <c r="A679" s="65" t="s">
        <v>75</v>
      </c>
      <c r="B679" s="66">
        <v>225</v>
      </c>
      <c r="C679" s="72"/>
      <c r="D679" s="15">
        <f>D680+D681</f>
        <v>0</v>
      </c>
      <c r="E679" s="15">
        <f>E680+E681</f>
        <v>0</v>
      </c>
      <c r="F679" s="41" t="e">
        <f>E679/D679*100</f>
        <v>#DIV/0!</v>
      </c>
      <c r="G679" s="137">
        <f t="shared" si="37"/>
        <v>0</v>
      </c>
    </row>
    <row r="680" spans="1:7" ht="15">
      <c r="A680" s="157" t="s">
        <v>436</v>
      </c>
      <c r="B680" s="66"/>
      <c r="C680" s="72"/>
      <c r="D680" s="6"/>
      <c r="E680" s="6"/>
      <c r="F680" s="41" t="e">
        <f t="shared" si="39"/>
        <v>#DIV/0!</v>
      </c>
      <c r="G680" s="137">
        <f t="shared" si="37"/>
        <v>0</v>
      </c>
    </row>
    <row r="681" spans="1:7" ht="15">
      <c r="A681" s="157" t="s">
        <v>437</v>
      </c>
      <c r="B681" s="66"/>
      <c r="C681" s="72"/>
      <c r="D681" s="6"/>
      <c r="E681" s="6"/>
      <c r="F681" s="41" t="e">
        <f t="shared" si="39"/>
        <v>#DIV/0!</v>
      </c>
      <c r="G681" s="137">
        <f t="shared" si="37"/>
        <v>0</v>
      </c>
    </row>
    <row r="682" spans="1:7" ht="15">
      <c r="A682" s="65" t="s">
        <v>76</v>
      </c>
      <c r="B682" s="66">
        <v>226</v>
      </c>
      <c r="C682" s="72"/>
      <c r="D682" s="15">
        <f>D683+D684</f>
        <v>0</v>
      </c>
      <c r="E682" s="15">
        <f>E683+E684</f>
        <v>0</v>
      </c>
      <c r="F682" s="41" t="e">
        <f t="shared" si="39"/>
        <v>#DIV/0!</v>
      </c>
      <c r="G682" s="137">
        <f t="shared" si="37"/>
        <v>0</v>
      </c>
    </row>
    <row r="683" spans="1:7" ht="15">
      <c r="A683" s="157" t="s">
        <v>436</v>
      </c>
      <c r="B683" s="66"/>
      <c r="C683" s="72"/>
      <c r="D683" s="6"/>
      <c r="E683" s="6"/>
      <c r="F683" s="41" t="e">
        <f t="shared" si="39"/>
        <v>#DIV/0!</v>
      </c>
      <c r="G683" s="137">
        <f t="shared" si="37"/>
        <v>0</v>
      </c>
    </row>
    <row r="684" spans="1:7" ht="15">
      <c r="A684" s="157" t="s">
        <v>437</v>
      </c>
      <c r="B684" s="66"/>
      <c r="C684" s="72"/>
      <c r="D684" s="6"/>
      <c r="E684" s="6"/>
      <c r="F684" s="41" t="e">
        <f t="shared" si="39"/>
        <v>#DIV/0!</v>
      </c>
      <c r="G684" s="137">
        <f t="shared" si="37"/>
        <v>0</v>
      </c>
    </row>
    <row r="685" spans="1:7" ht="15">
      <c r="A685" s="65" t="s">
        <v>83</v>
      </c>
      <c r="B685" s="66">
        <v>260</v>
      </c>
      <c r="C685" s="72"/>
      <c r="D685" s="73">
        <f>D686</f>
        <v>0</v>
      </c>
      <c r="E685" s="73">
        <f>E686</f>
        <v>0</v>
      </c>
      <c r="F685" s="41" t="e">
        <f t="shared" si="39"/>
        <v>#DIV/0!</v>
      </c>
      <c r="G685" s="137">
        <f t="shared" si="37"/>
        <v>0</v>
      </c>
    </row>
    <row r="686" spans="1:7" ht="15">
      <c r="A686" s="65" t="s">
        <v>84</v>
      </c>
      <c r="B686" s="66">
        <v>262</v>
      </c>
      <c r="C686" s="72"/>
      <c r="D686" s="6"/>
      <c r="E686" s="6"/>
      <c r="F686" s="41" t="e">
        <f t="shared" si="39"/>
        <v>#DIV/0!</v>
      </c>
      <c r="G686" s="137">
        <f t="shared" si="37"/>
        <v>0</v>
      </c>
    </row>
    <row r="687" spans="1:7" ht="15">
      <c r="A687" s="65" t="s">
        <v>77</v>
      </c>
      <c r="B687" s="66">
        <v>290</v>
      </c>
      <c r="C687" s="72"/>
      <c r="D687" s="15">
        <f>D688+D689+D690+D691</f>
        <v>0</v>
      </c>
      <c r="E687" s="15">
        <f>E688+E689+E690+E691</f>
        <v>0</v>
      </c>
      <c r="F687" s="41" t="e">
        <f t="shared" si="39"/>
        <v>#DIV/0!</v>
      </c>
      <c r="G687" s="137">
        <f t="shared" si="37"/>
        <v>0</v>
      </c>
    </row>
    <row r="688" spans="1:7" ht="15">
      <c r="A688" s="157" t="s">
        <v>437</v>
      </c>
      <c r="B688" s="66"/>
      <c r="C688" s="72"/>
      <c r="D688" s="6"/>
      <c r="E688" s="6"/>
      <c r="F688" s="41" t="e">
        <f t="shared" si="39"/>
        <v>#DIV/0!</v>
      </c>
      <c r="G688" s="137">
        <f t="shared" si="37"/>
        <v>0</v>
      </c>
    </row>
    <row r="689" spans="1:7" ht="15">
      <c r="A689" s="157" t="s">
        <v>438</v>
      </c>
      <c r="B689" s="66"/>
      <c r="C689" s="72"/>
      <c r="D689" s="6"/>
      <c r="E689" s="6"/>
      <c r="F689" s="41" t="e">
        <f t="shared" si="39"/>
        <v>#DIV/0!</v>
      </c>
      <c r="G689" s="137">
        <f t="shared" si="37"/>
        <v>0</v>
      </c>
    </row>
    <row r="690" spans="1:7" ht="15">
      <c r="A690" s="157" t="s">
        <v>439</v>
      </c>
      <c r="B690" s="66"/>
      <c r="C690" s="72"/>
      <c r="D690" s="6"/>
      <c r="E690" s="6"/>
      <c r="F690" s="41" t="e">
        <f t="shared" si="39"/>
        <v>#DIV/0!</v>
      </c>
      <c r="G690" s="137">
        <f aca="true" t="shared" si="40" ref="G690:G753">D690-E690</f>
        <v>0</v>
      </c>
    </row>
    <row r="691" spans="1:7" ht="15">
      <c r="A691" s="157" t="s">
        <v>442</v>
      </c>
      <c r="B691" s="66"/>
      <c r="C691" s="72"/>
      <c r="D691" s="6"/>
      <c r="E691" s="6"/>
      <c r="F691" s="41" t="e">
        <f t="shared" si="39"/>
        <v>#DIV/0!</v>
      </c>
      <c r="G691" s="137">
        <f t="shared" si="40"/>
        <v>0</v>
      </c>
    </row>
    <row r="692" spans="1:7" ht="15">
      <c r="A692" s="65" t="s">
        <v>78</v>
      </c>
      <c r="B692" s="66">
        <v>300</v>
      </c>
      <c r="C692" s="72"/>
      <c r="D692" s="73">
        <f>D693+D696</f>
        <v>0</v>
      </c>
      <c r="E692" s="73">
        <f>E693+E696</f>
        <v>0</v>
      </c>
      <c r="F692" s="41" t="e">
        <f t="shared" si="39"/>
        <v>#DIV/0!</v>
      </c>
      <c r="G692" s="137">
        <f t="shared" si="40"/>
        <v>0</v>
      </c>
    </row>
    <row r="693" spans="1:7" ht="15">
      <c r="A693" s="65" t="s">
        <v>79</v>
      </c>
      <c r="B693" s="66">
        <v>310</v>
      </c>
      <c r="C693" s="72"/>
      <c r="D693" s="15">
        <f>D694+D695</f>
        <v>0</v>
      </c>
      <c r="E693" s="15">
        <f>E694+E695</f>
        <v>0</v>
      </c>
      <c r="F693" s="41" t="e">
        <f t="shared" si="39"/>
        <v>#DIV/0!</v>
      </c>
      <c r="G693" s="137">
        <f t="shared" si="40"/>
        <v>0</v>
      </c>
    </row>
    <row r="694" spans="1:7" ht="15">
      <c r="A694" s="157" t="s">
        <v>436</v>
      </c>
      <c r="B694" s="66"/>
      <c r="C694" s="72"/>
      <c r="D694" s="6"/>
      <c r="E694" s="6"/>
      <c r="F694" s="41" t="e">
        <f t="shared" si="39"/>
        <v>#DIV/0!</v>
      </c>
      <c r="G694" s="137">
        <f t="shared" si="40"/>
        <v>0</v>
      </c>
    </row>
    <row r="695" spans="1:7" ht="15">
      <c r="A695" s="157" t="s">
        <v>437</v>
      </c>
      <c r="B695" s="66"/>
      <c r="C695" s="72"/>
      <c r="D695" s="6"/>
      <c r="E695" s="6"/>
      <c r="F695" s="41" t="e">
        <f t="shared" si="39"/>
        <v>#DIV/0!</v>
      </c>
      <c r="G695" s="137">
        <f t="shared" si="40"/>
        <v>0</v>
      </c>
    </row>
    <row r="696" spans="1:7" ht="15">
      <c r="A696" s="65" t="s">
        <v>80</v>
      </c>
      <c r="B696" s="66">
        <v>340</v>
      </c>
      <c r="C696" s="72"/>
      <c r="D696" s="15">
        <f>D697+D698</f>
        <v>0</v>
      </c>
      <c r="E696" s="15">
        <f>E697+E698</f>
        <v>0</v>
      </c>
      <c r="F696" s="41" t="e">
        <f t="shared" si="39"/>
        <v>#DIV/0!</v>
      </c>
      <c r="G696" s="137">
        <f t="shared" si="40"/>
        <v>0</v>
      </c>
    </row>
    <row r="697" spans="1:7" ht="15">
      <c r="A697" s="157" t="s">
        <v>436</v>
      </c>
      <c r="B697" s="66"/>
      <c r="C697" s="72"/>
      <c r="D697" s="6"/>
      <c r="E697" s="6"/>
      <c r="F697" s="41" t="e">
        <f t="shared" si="39"/>
        <v>#DIV/0!</v>
      </c>
      <c r="G697" s="137">
        <f t="shared" si="40"/>
        <v>0</v>
      </c>
    </row>
    <row r="698" spans="1:7" ht="15">
      <c r="A698" s="157" t="s">
        <v>437</v>
      </c>
      <c r="B698" s="66"/>
      <c r="C698" s="72"/>
      <c r="D698" s="6"/>
      <c r="E698" s="6"/>
      <c r="F698" s="41" t="e">
        <f t="shared" si="39"/>
        <v>#DIV/0!</v>
      </c>
      <c r="G698" s="137">
        <f t="shared" si="40"/>
        <v>0</v>
      </c>
    </row>
    <row r="699" spans="1:7" ht="30">
      <c r="A699" s="78" t="s">
        <v>389</v>
      </c>
      <c r="B699" s="75"/>
      <c r="C699" s="76"/>
      <c r="D699" s="13">
        <f>D700</f>
        <v>14900</v>
      </c>
      <c r="E699" s="13">
        <f>E700</f>
        <v>14900</v>
      </c>
      <c r="F699" s="77">
        <f>E699/D699*100</f>
        <v>100</v>
      </c>
      <c r="G699" s="137">
        <f t="shared" si="40"/>
        <v>0</v>
      </c>
    </row>
    <row r="700" spans="1:7" ht="15">
      <c r="A700" s="65" t="s">
        <v>78</v>
      </c>
      <c r="B700" s="66">
        <v>300</v>
      </c>
      <c r="C700" s="72"/>
      <c r="D700" s="73">
        <f>D701</f>
        <v>14900</v>
      </c>
      <c r="E700" s="73">
        <f>E701</f>
        <v>14900</v>
      </c>
      <c r="F700" s="41">
        <f t="shared" si="39"/>
        <v>100</v>
      </c>
      <c r="G700" s="137">
        <f t="shared" si="40"/>
        <v>0</v>
      </c>
    </row>
    <row r="701" spans="1:7" ht="15">
      <c r="A701" s="65" t="s">
        <v>79</v>
      </c>
      <c r="B701" s="66">
        <v>310</v>
      </c>
      <c r="C701" s="72"/>
      <c r="D701" s="6">
        <v>14900</v>
      </c>
      <c r="E701" s="6">
        <v>14900</v>
      </c>
      <c r="F701" s="41">
        <f t="shared" si="39"/>
        <v>100</v>
      </c>
      <c r="G701" s="137">
        <f t="shared" si="40"/>
        <v>0</v>
      </c>
    </row>
    <row r="702" spans="1:7" ht="45">
      <c r="A702" s="78" t="s">
        <v>390</v>
      </c>
      <c r="B702" s="75"/>
      <c r="C702" s="76"/>
      <c r="D702" s="13">
        <f>D703+D707</f>
        <v>0</v>
      </c>
      <c r="E702" s="13">
        <f>E703+E707</f>
        <v>0</v>
      </c>
      <c r="F702" s="77" t="e">
        <f>E702/D702*100</f>
        <v>#DIV/0!</v>
      </c>
      <c r="G702" s="137">
        <f t="shared" si="40"/>
        <v>0</v>
      </c>
    </row>
    <row r="703" spans="1:7" ht="15">
      <c r="A703" s="65" t="s">
        <v>65</v>
      </c>
      <c r="B703" s="66">
        <v>200</v>
      </c>
      <c r="C703" s="72"/>
      <c r="D703" s="73">
        <f>D704</f>
        <v>0</v>
      </c>
      <c r="E703" s="73">
        <f>E704</f>
        <v>0</v>
      </c>
      <c r="F703" s="41" t="e">
        <f t="shared" si="39"/>
        <v>#DIV/0!</v>
      </c>
      <c r="G703" s="137">
        <f t="shared" si="40"/>
        <v>0</v>
      </c>
    </row>
    <row r="704" spans="1:7" ht="15">
      <c r="A704" s="65" t="s">
        <v>70</v>
      </c>
      <c r="B704" s="66">
        <v>220</v>
      </c>
      <c r="C704" s="72"/>
      <c r="D704" s="73">
        <f>D706+D705</f>
        <v>0</v>
      </c>
      <c r="E704" s="73">
        <f>E706+E705</f>
        <v>0</v>
      </c>
      <c r="F704" s="41" t="e">
        <f t="shared" si="39"/>
        <v>#DIV/0!</v>
      </c>
      <c r="G704" s="137">
        <f t="shared" si="40"/>
        <v>0</v>
      </c>
    </row>
    <row r="705" spans="1:7" ht="15">
      <c r="A705" s="65" t="s">
        <v>75</v>
      </c>
      <c r="B705" s="66">
        <v>225</v>
      </c>
      <c r="C705" s="72"/>
      <c r="D705" s="6"/>
      <c r="E705" s="6"/>
      <c r="F705" s="41" t="e">
        <f t="shared" si="39"/>
        <v>#DIV/0!</v>
      </c>
      <c r="G705" s="137">
        <f t="shared" si="40"/>
        <v>0</v>
      </c>
    </row>
    <row r="706" spans="1:7" ht="15">
      <c r="A706" s="65" t="s">
        <v>76</v>
      </c>
      <c r="B706" s="66">
        <v>226</v>
      </c>
      <c r="C706" s="72"/>
      <c r="D706" s="6"/>
      <c r="E706" s="6"/>
      <c r="F706" s="41" t="e">
        <f t="shared" si="39"/>
        <v>#DIV/0!</v>
      </c>
      <c r="G706" s="137">
        <f t="shared" si="40"/>
        <v>0</v>
      </c>
    </row>
    <row r="707" spans="1:7" ht="15">
      <c r="A707" s="65" t="s">
        <v>78</v>
      </c>
      <c r="B707" s="66">
        <v>300</v>
      </c>
      <c r="C707" s="72"/>
      <c r="D707" s="73">
        <f>D708+D709</f>
        <v>0</v>
      </c>
      <c r="E707" s="73">
        <f>E708+E709</f>
        <v>0</v>
      </c>
      <c r="F707" s="41" t="e">
        <f t="shared" si="39"/>
        <v>#DIV/0!</v>
      </c>
      <c r="G707" s="137">
        <f t="shared" si="40"/>
        <v>0</v>
      </c>
    </row>
    <row r="708" spans="1:7" ht="15">
      <c r="A708" s="65" t="s">
        <v>79</v>
      </c>
      <c r="B708" s="66">
        <v>310</v>
      </c>
      <c r="C708" s="72"/>
      <c r="D708" s="6"/>
      <c r="E708" s="6"/>
      <c r="F708" s="41" t="e">
        <f t="shared" si="39"/>
        <v>#DIV/0!</v>
      </c>
      <c r="G708" s="137">
        <f t="shared" si="40"/>
        <v>0</v>
      </c>
    </row>
    <row r="709" spans="1:7" ht="15">
      <c r="A709" s="65" t="s">
        <v>80</v>
      </c>
      <c r="B709" s="66">
        <v>340</v>
      </c>
      <c r="C709" s="72"/>
      <c r="D709" s="6"/>
      <c r="E709" s="6"/>
      <c r="F709" s="41" t="e">
        <f>E709/D709*100</f>
        <v>#DIV/0!</v>
      </c>
      <c r="G709" s="137">
        <f t="shared" si="40"/>
        <v>0</v>
      </c>
    </row>
    <row r="710" spans="1:7" ht="45">
      <c r="A710" s="78" t="s">
        <v>391</v>
      </c>
      <c r="B710" s="75"/>
      <c r="C710" s="76"/>
      <c r="D710" s="17">
        <f>D711+D715</f>
        <v>0</v>
      </c>
      <c r="E710" s="17">
        <f>E711+E715</f>
        <v>0</v>
      </c>
      <c r="F710" s="77" t="e">
        <f aca="true" t="shared" si="41" ref="F710:F748">E710/D710*100</f>
        <v>#DIV/0!</v>
      </c>
      <c r="G710" s="137">
        <f t="shared" si="40"/>
        <v>0</v>
      </c>
    </row>
    <row r="711" spans="1:7" ht="15">
      <c r="A711" s="65" t="s">
        <v>65</v>
      </c>
      <c r="B711" s="66">
        <v>200</v>
      </c>
      <c r="C711" s="72"/>
      <c r="D711" s="15">
        <f>SUM(D712)</f>
        <v>0</v>
      </c>
      <c r="E711" s="15">
        <f>SUM(E712)</f>
        <v>0</v>
      </c>
      <c r="F711" s="41" t="e">
        <f t="shared" si="41"/>
        <v>#DIV/0!</v>
      </c>
      <c r="G711" s="137">
        <f t="shared" si="40"/>
        <v>0</v>
      </c>
    </row>
    <row r="712" spans="1:7" ht="15">
      <c r="A712" s="65" t="s">
        <v>70</v>
      </c>
      <c r="B712" s="66">
        <v>220</v>
      </c>
      <c r="C712" s="72"/>
      <c r="D712" s="15">
        <f>SUM(D713:D714)</f>
        <v>0</v>
      </c>
      <c r="E712" s="15">
        <f>SUM(E713:E714)</f>
        <v>0</v>
      </c>
      <c r="F712" s="41" t="e">
        <f t="shared" si="41"/>
        <v>#DIV/0!</v>
      </c>
      <c r="G712" s="137">
        <f t="shared" si="40"/>
        <v>0</v>
      </c>
    </row>
    <row r="713" spans="1:7" ht="15">
      <c r="A713" s="65" t="s">
        <v>75</v>
      </c>
      <c r="B713" s="66">
        <v>225</v>
      </c>
      <c r="C713" s="72"/>
      <c r="D713" s="6"/>
      <c r="E713" s="6"/>
      <c r="F713" s="41" t="e">
        <f t="shared" si="41"/>
        <v>#DIV/0!</v>
      </c>
      <c r="G713" s="137">
        <f t="shared" si="40"/>
        <v>0</v>
      </c>
    </row>
    <row r="714" spans="1:7" ht="15">
      <c r="A714" s="65" t="s">
        <v>76</v>
      </c>
      <c r="B714" s="66">
        <v>226</v>
      </c>
      <c r="C714" s="72"/>
      <c r="D714" s="6"/>
      <c r="E714" s="6"/>
      <c r="F714" s="41" t="e">
        <f t="shared" si="41"/>
        <v>#DIV/0!</v>
      </c>
      <c r="G714" s="137">
        <f t="shared" si="40"/>
        <v>0</v>
      </c>
    </row>
    <row r="715" spans="1:7" ht="15">
      <c r="A715" s="65" t="s">
        <v>78</v>
      </c>
      <c r="B715" s="66">
        <v>300</v>
      </c>
      <c r="C715" s="72"/>
      <c r="D715" s="15">
        <f>SUM(D716:D717)</f>
        <v>0</v>
      </c>
      <c r="E715" s="15">
        <f>SUM(E716:E717)</f>
        <v>0</v>
      </c>
      <c r="F715" s="41" t="e">
        <f t="shared" si="41"/>
        <v>#DIV/0!</v>
      </c>
      <c r="G715" s="137">
        <f t="shared" si="40"/>
        <v>0</v>
      </c>
    </row>
    <row r="716" spans="1:7" ht="15">
      <c r="A716" s="65" t="s">
        <v>79</v>
      </c>
      <c r="B716" s="66">
        <v>310</v>
      </c>
      <c r="C716" s="72"/>
      <c r="D716" s="6"/>
      <c r="E716" s="6"/>
      <c r="F716" s="41" t="e">
        <f t="shared" si="41"/>
        <v>#DIV/0!</v>
      </c>
      <c r="G716" s="137">
        <f t="shared" si="40"/>
        <v>0</v>
      </c>
    </row>
    <row r="717" spans="1:7" ht="15">
      <c r="A717" s="65" t="s">
        <v>80</v>
      </c>
      <c r="B717" s="66">
        <v>340</v>
      </c>
      <c r="C717" s="72"/>
      <c r="D717" s="6"/>
      <c r="E717" s="6"/>
      <c r="F717" s="41" t="e">
        <f t="shared" si="41"/>
        <v>#DIV/0!</v>
      </c>
      <c r="G717" s="137">
        <f t="shared" si="40"/>
        <v>0</v>
      </c>
    </row>
    <row r="718" spans="1:7" ht="30">
      <c r="A718" s="81" t="s">
        <v>392</v>
      </c>
      <c r="B718" s="69"/>
      <c r="C718" s="70"/>
      <c r="D718" s="71">
        <f>D719+D723</f>
        <v>0</v>
      </c>
      <c r="E718" s="71">
        <f>E719+E723</f>
        <v>0</v>
      </c>
      <c r="F718" s="39" t="e">
        <f t="shared" si="41"/>
        <v>#DIV/0!</v>
      </c>
      <c r="G718" s="137">
        <f t="shared" si="40"/>
        <v>0</v>
      </c>
    </row>
    <row r="719" spans="1:7" ht="15">
      <c r="A719" s="65" t="s">
        <v>65</v>
      </c>
      <c r="B719" s="66">
        <v>200</v>
      </c>
      <c r="C719" s="72"/>
      <c r="D719" s="73">
        <f>D720</f>
        <v>0</v>
      </c>
      <c r="E719" s="73">
        <f>E720</f>
        <v>0</v>
      </c>
      <c r="F719" s="41" t="e">
        <f t="shared" si="41"/>
        <v>#DIV/0!</v>
      </c>
      <c r="G719" s="137">
        <f t="shared" si="40"/>
        <v>0</v>
      </c>
    </row>
    <row r="720" spans="1:7" ht="15">
      <c r="A720" s="65" t="s">
        <v>70</v>
      </c>
      <c r="B720" s="66">
        <v>220</v>
      </c>
      <c r="C720" s="72"/>
      <c r="D720" s="73">
        <f>D722</f>
        <v>0</v>
      </c>
      <c r="E720" s="73">
        <f>E722</f>
        <v>0</v>
      </c>
      <c r="F720" s="41" t="e">
        <f t="shared" si="41"/>
        <v>#DIV/0!</v>
      </c>
      <c r="G720" s="137">
        <f t="shared" si="40"/>
        <v>0</v>
      </c>
    </row>
    <row r="721" spans="1:7" ht="15">
      <c r="A721" s="65" t="s">
        <v>75</v>
      </c>
      <c r="B721" s="66">
        <v>225</v>
      </c>
      <c r="C721" s="72"/>
      <c r="D721" s="15">
        <f>D728+D735</f>
        <v>0</v>
      </c>
      <c r="E721" s="15">
        <f>E728+E735</f>
        <v>0</v>
      </c>
      <c r="F721" s="41" t="e">
        <f t="shared" si="41"/>
        <v>#DIV/0!</v>
      </c>
      <c r="G721" s="137">
        <f t="shared" si="40"/>
        <v>0</v>
      </c>
    </row>
    <row r="722" spans="1:7" ht="15">
      <c r="A722" s="65" t="s">
        <v>76</v>
      </c>
      <c r="B722" s="66">
        <v>226</v>
      </c>
      <c r="C722" s="72" t="s">
        <v>452</v>
      </c>
      <c r="D722" s="15">
        <f>D729+D736</f>
        <v>0</v>
      </c>
      <c r="E722" s="15">
        <f>E729+E736</f>
        <v>0</v>
      </c>
      <c r="F722" s="41" t="e">
        <f t="shared" si="41"/>
        <v>#DIV/0!</v>
      </c>
      <c r="G722" s="137">
        <f t="shared" si="40"/>
        <v>0</v>
      </c>
    </row>
    <row r="723" spans="1:7" ht="15">
      <c r="A723" s="65" t="s">
        <v>78</v>
      </c>
      <c r="B723" s="66">
        <v>300</v>
      </c>
      <c r="C723" s="72"/>
      <c r="D723" s="73">
        <f>D724</f>
        <v>0</v>
      </c>
      <c r="E723" s="73">
        <f>E724</f>
        <v>0</v>
      </c>
      <c r="F723" s="41" t="e">
        <f t="shared" si="41"/>
        <v>#DIV/0!</v>
      </c>
      <c r="G723" s="137">
        <f t="shared" si="40"/>
        <v>0</v>
      </c>
    </row>
    <row r="724" spans="1:7" ht="15">
      <c r="A724" s="65" t="s">
        <v>79</v>
      </c>
      <c r="B724" s="66">
        <v>310</v>
      </c>
      <c r="C724" s="72" t="s">
        <v>452</v>
      </c>
      <c r="D724" s="15">
        <f>D731+D738</f>
        <v>0</v>
      </c>
      <c r="E724" s="15">
        <f>E731+E738</f>
        <v>0</v>
      </c>
      <c r="F724" s="41" t="e">
        <f t="shared" si="41"/>
        <v>#DIV/0!</v>
      </c>
      <c r="G724" s="137">
        <f t="shared" si="40"/>
        <v>0</v>
      </c>
    </row>
    <row r="725" spans="1:7" ht="30">
      <c r="A725" s="78" t="s">
        <v>403</v>
      </c>
      <c r="B725" s="75"/>
      <c r="C725" s="76"/>
      <c r="D725" s="17">
        <f>D726+D730</f>
        <v>0</v>
      </c>
      <c r="E725" s="17">
        <f>E726+E730</f>
        <v>0</v>
      </c>
      <c r="F725" s="77" t="e">
        <f t="shared" si="41"/>
        <v>#DIV/0!</v>
      </c>
      <c r="G725" s="137">
        <f t="shared" si="40"/>
        <v>0</v>
      </c>
    </row>
    <row r="726" spans="1:7" ht="15">
      <c r="A726" s="65" t="s">
        <v>65</v>
      </c>
      <c r="B726" s="66">
        <v>200</v>
      </c>
      <c r="C726" s="72"/>
      <c r="D726" s="15">
        <f>SUM(D727)</f>
        <v>0</v>
      </c>
      <c r="E726" s="15">
        <f>SUM(E727)</f>
        <v>0</v>
      </c>
      <c r="F726" s="41" t="e">
        <f t="shared" si="41"/>
        <v>#DIV/0!</v>
      </c>
      <c r="G726" s="137">
        <f t="shared" si="40"/>
        <v>0</v>
      </c>
    </row>
    <row r="727" spans="1:7" ht="15">
      <c r="A727" s="65" t="s">
        <v>70</v>
      </c>
      <c r="B727" s="66">
        <v>220</v>
      </c>
      <c r="C727" s="72"/>
      <c r="D727" s="15">
        <f>SUM(D728:D729)</f>
        <v>0</v>
      </c>
      <c r="E727" s="15">
        <f>SUM(E728:E729)</f>
        <v>0</v>
      </c>
      <c r="F727" s="41" t="e">
        <f t="shared" si="41"/>
        <v>#DIV/0!</v>
      </c>
      <c r="G727" s="137">
        <f t="shared" si="40"/>
        <v>0</v>
      </c>
    </row>
    <row r="728" spans="1:7" ht="15">
      <c r="A728" s="65" t="s">
        <v>75</v>
      </c>
      <c r="B728" s="66">
        <v>225</v>
      </c>
      <c r="C728" s="72"/>
      <c r="D728" s="6"/>
      <c r="E728" s="6"/>
      <c r="F728" s="41" t="e">
        <f t="shared" si="41"/>
        <v>#DIV/0!</v>
      </c>
      <c r="G728" s="137">
        <f t="shared" si="40"/>
        <v>0</v>
      </c>
    </row>
    <row r="729" spans="1:7" ht="15">
      <c r="A729" s="65" t="s">
        <v>76</v>
      </c>
      <c r="B729" s="66">
        <v>226</v>
      </c>
      <c r="C729" s="72" t="s">
        <v>452</v>
      </c>
      <c r="D729" s="6"/>
      <c r="E729" s="6"/>
      <c r="F729" s="41" t="e">
        <f t="shared" si="41"/>
        <v>#DIV/0!</v>
      </c>
      <c r="G729" s="137">
        <f t="shared" si="40"/>
        <v>0</v>
      </c>
    </row>
    <row r="730" spans="1:7" ht="15">
      <c r="A730" s="65" t="s">
        <v>78</v>
      </c>
      <c r="B730" s="66">
        <v>300</v>
      </c>
      <c r="C730" s="72"/>
      <c r="D730" s="15">
        <f>D731</f>
        <v>0</v>
      </c>
      <c r="E730" s="15">
        <f>E731</f>
        <v>0</v>
      </c>
      <c r="F730" s="41" t="e">
        <f t="shared" si="41"/>
        <v>#DIV/0!</v>
      </c>
      <c r="G730" s="137">
        <f t="shared" si="40"/>
        <v>0</v>
      </c>
    </row>
    <row r="731" spans="1:7" ht="15">
      <c r="A731" s="65" t="s">
        <v>79</v>
      </c>
      <c r="B731" s="66">
        <v>310</v>
      </c>
      <c r="C731" s="72" t="s">
        <v>452</v>
      </c>
      <c r="D731" s="6"/>
      <c r="E731" s="6"/>
      <c r="F731" s="41" t="e">
        <f t="shared" si="41"/>
        <v>#DIV/0!</v>
      </c>
      <c r="G731" s="137">
        <f t="shared" si="40"/>
        <v>0</v>
      </c>
    </row>
    <row r="732" spans="1:7" ht="45">
      <c r="A732" s="78" t="s">
        <v>404</v>
      </c>
      <c r="B732" s="75"/>
      <c r="C732" s="76"/>
      <c r="D732" s="17">
        <f>D733+D737</f>
        <v>0</v>
      </c>
      <c r="E732" s="17">
        <f>E733+E737</f>
        <v>0</v>
      </c>
      <c r="F732" s="77" t="e">
        <f t="shared" si="41"/>
        <v>#DIV/0!</v>
      </c>
      <c r="G732" s="137">
        <f t="shared" si="40"/>
        <v>0</v>
      </c>
    </row>
    <row r="733" spans="1:7" ht="15">
      <c r="A733" s="65" t="s">
        <v>65</v>
      </c>
      <c r="B733" s="66">
        <v>200</v>
      </c>
      <c r="C733" s="72"/>
      <c r="D733" s="15">
        <f>SUM(D734)</f>
        <v>0</v>
      </c>
      <c r="E733" s="15">
        <f>SUM(E734)</f>
        <v>0</v>
      </c>
      <c r="F733" s="41" t="e">
        <f t="shared" si="41"/>
        <v>#DIV/0!</v>
      </c>
      <c r="G733" s="137">
        <f t="shared" si="40"/>
        <v>0</v>
      </c>
    </row>
    <row r="734" spans="1:7" ht="15">
      <c r="A734" s="65" t="s">
        <v>70</v>
      </c>
      <c r="B734" s="66">
        <v>220</v>
      </c>
      <c r="C734" s="72"/>
      <c r="D734" s="15">
        <f>SUM(D735:D736)</f>
        <v>0</v>
      </c>
      <c r="E734" s="15">
        <f>SUM(E735:E736)</f>
        <v>0</v>
      </c>
      <c r="F734" s="41" t="e">
        <f t="shared" si="41"/>
        <v>#DIV/0!</v>
      </c>
      <c r="G734" s="137">
        <f t="shared" si="40"/>
        <v>0</v>
      </c>
    </row>
    <row r="735" spans="1:7" ht="15">
      <c r="A735" s="65" t="s">
        <v>75</v>
      </c>
      <c r="B735" s="66">
        <v>225</v>
      </c>
      <c r="C735" s="72"/>
      <c r="D735" s="6"/>
      <c r="E735" s="6"/>
      <c r="F735" s="41" t="e">
        <f t="shared" si="41"/>
        <v>#DIV/0!</v>
      </c>
      <c r="G735" s="137">
        <f t="shared" si="40"/>
        <v>0</v>
      </c>
    </row>
    <row r="736" spans="1:7" ht="15">
      <c r="A736" s="65" t="s">
        <v>76</v>
      </c>
      <c r="B736" s="66">
        <v>226</v>
      </c>
      <c r="C736" s="72" t="s">
        <v>452</v>
      </c>
      <c r="D736" s="6"/>
      <c r="E736" s="6"/>
      <c r="F736" s="41" t="e">
        <f t="shared" si="41"/>
        <v>#DIV/0!</v>
      </c>
      <c r="G736" s="137">
        <f t="shared" si="40"/>
        <v>0</v>
      </c>
    </row>
    <row r="737" spans="1:7" ht="15">
      <c r="A737" s="65" t="s">
        <v>78</v>
      </c>
      <c r="B737" s="66">
        <v>300</v>
      </c>
      <c r="C737" s="72"/>
      <c r="D737" s="15">
        <f>D738</f>
        <v>0</v>
      </c>
      <c r="E737" s="15">
        <f>E738</f>
        <v>0</v>
      </c>
      <c r="F737" s="41" t="e">
        <f t="shared" si="41"/>
        <v>#DIV/0!</v>
      </c>
      <c r="G737" s="137">
        <f t="shared" si="40"/>
        <v>0</v>
      </c>
    </row>
    <row r="738" spans="1:7" ht="15">
      <c r="A738" s="65" t="s">
        <v>79</v>
      </c>
      <c r="B738" s="66">
        <v>310</v>
      </c>
      <c r="C738" s="72" t="s">
        <v>452</v>
      </c>
      <c r="D738" s="6"/>
      <c r="E738" s="6"/>
      <c r="F738" s="41" t="e">
        <f t="shared" si="41"/>
        <v>#DIV/0!</v>
      </c>
      <c r="G738" s="137">
        <f t="shared" si="40"/>
        <v>0</v>
      </c>
    </row>
    <row r="739" spans="1:7" ht="30">
      <c r="A739" s="60" t="s">
        <v>177</v>
      </c>
      <c r="B739" s="61"/>
      <c r="C739" s="84"/>
      <c r="D739" s="85">
        <f>D740+D747</f>
        <v>54531.82</v>
      </c>
      <c r="E739" s="85">
        <f>E740+E747</f>
        <v>54531.82</v>
      </c>
      <c r="F739" s="64">
        <f t="shared" si="41"/>
        <v>100</v>
      </c>
      <c r="G739" s="137">
        <f t="shared" si="40"/>
        <v>0</v>
      </c>
    </row>
    <row r="740" spans="1:7" ht="15">
      <c r="A740" s="65" t="s">
        <v>65</v>
      </c>
      <c r="B740" s="87" t="s">
        <v>86</v>
      </c>
      <c r="C740" s="72"/>
      <c r="D740" s="15">
        <f>D741+D744</f>
        <v>54531.82</v>
      </c>
      <c r="E740" s="15">
        <f>E741+E744</f>
        <v>54531.82</v>
      </c>
      <c r="F740" s="41">
        <f t="shared" si="41"/>
        <v>100</v>
      </c>
      <c r="G740" s="137">
        <f t="shared" si="40"/>
        <v>0</v>
      </c>
    </row>
    <row r="741" spans="1:7" ht="15">
      <c r="A741" s="65" t="s">
        <v>70</v>
      </c>
      <c r="B741" s="66">
        <v>220</v>
      </c>
      <c r="C741" s="72"/>
      <c r="D741" s="15">
        <f>D742+D743</f>
        <v>0</v>
      </c>
      <c r="E741" s="15">
        <f>E742+E743</f>
        <v>0</v>
      </c>
      <c r="F741" s="41" t="e">
        <f t="shared" si="41"/>
        <v>#DIV/0!</v>
      </c>
      <c r="G741" s="137">
        <f t="shared" si="40"/>
        <v>0</v>
      </c>
    </row>
    <row r="742" spans="1:7" ht="15">
      <c r="A742" s="65" t="s">
        <v>75</v>
      </c>
      <c r="B742" s="66">
        <v>225</v>
      </c>
      <c r="C742" s="72"/>
      <c r="D742" s="15">
        <f>D768</f>
        <v>0</v>
      </c>
      <c r="E742" s="15">
        <f>E768</f>
        <v>0</v>
      </c>
      <c r="F742" s="41" t="e">
        <f t="shared" si="41"/>
        <v>#DIV/0!</v>
      </c>
      <c r="G742" s="137">
        <f t="shared" si="40"/>
        <v>0</v>
      </c>
    </row>
    <row r="743" spans="1:7" ht="15">
      <c r="A743" s="65" t="s">
        <v>76</v>
      </c>
      <c r="B743" s="66">
        <v>226</v>
      </c>
      <c r="C743" s="72"/>
      <c r="D743" s="15">
        <f>D769</f>
        <v>0</v>
      </c>
      <c r="E743" s="15">
        <f>E769</f>
        <v>0</v>
      </c>
      <c r="F743" s="41" t="e">
        <f t="shared" si="41"/>
        <v>#DIV/0!</v>
      </c>
      <c r="G743" s="137">
        <f t="shared" si="40"/>
        <v>0</v>
      </c>
    </row>
    <row r="744" spans="1:7" ht="15">
      <c r="A744" s="65" t="s">
        <v>83</v>
      </c>
      <c r="B744" s="87" t="s">
        <v>87</v>
      </c>
      <c r="C744" s="72"/>
      <c r="D744" s="15">
        <f>SUM(D745:D746)</f>
        <v>54531.82</v>
      </c>
      <c r="E744" s="15">
        <f>SUM(E745:E746)</f>
        <v>54531.82</v>
      </c>
      <c r="F744" s="41">
        <f t="shared" si="41"/>
        <v>100</v>
      </c>
      <c r="G744" s="137">
        <f t="shared" si="40"/>
        <v>0</v>
      </c>
    </row>
    <row r="745" spans="1:7" ht="15">
      <c r="A745" s="65" t="s">
        <v>84</v>
      </c>
      <c r="B745" s="87" t="s">
        <v>88</v>
      </c>
      <c r="C745" s="72"/>
      <c r="D745" s="15">
        <f>D756</f>
        <v>0</v>
      </c>
      <c r="E745" s="15">
        <f>E756</f>
        <v>0</v>
      </c>
      <c r="F745" s="41" t="e">
        <f t="shared" si="41"/>
        <v>#DIV/0!</v>
      </c>
      <c r="G745" s="137">
        <f t="shared" si="40"/>
        <v>0</v>
      </c>
    </row>
    <row r="746" spans="1:7" ht="25.5">
      <c r="A746" s="65" t="s">
        <v>445</v>
      </c>
      <c r="B746" s="87" t="s">
        <v>444</v>
      </c>
      <c r="C746" s="72"/>
      <c r="D746" s="15">
        <f>D752</f>
        <v>54531.82</v>
      </c>
      <c r="E746" s="15">
        <f>E752</f>
        <v>54531.82</v>
      </c>
      <c r="F746" s="41">
        <f t="shared" si="41"/>
        <v>100</v>
      </c>
      <c r="G746" s="137">
        <f t="shared" si="40"/>
        <v>0</v>
      </c>
    </row>
    <row r="747" spans="1:7" ht="15">
      <c r="A747" s="65" t="s">
        <v>78</v>
      </c>
      <c r="B747" s="66">
        <v>300</v>
      </c>
      <c r="C747" s="72"/>
      <c r="D747" s="15">
        <f>D748</f>
        <v>0</v>
      </c>
      <c r="E747" s="15">
        <f>E748</f>
        <v>0</v>
      </c>
      <c r="F747" s="41" t="e">
        <f t="shared" si="41"/>
        <v>#DIV/0!</v>
      </c>
      <c r="G747" s="137">
        <f t="shared" si="40"/>
        <v>0</v>
      </c>
    </row>
    <row r="748" spans="1:7" ht="15">
      <c r="A748" s="65" t="s">
        <v>80</v>
      </c>
      <c r="B748" s="66">
        <v>340</v>
      </c>
      <c r="C748" s="72"/>
      <c r="D748" s="15">
        <f>D771</f>
        <v>0</v>
      </c>
      <c r="E748" s="15">
        <f>E771</f>
        <v>0</v>
      </c>
      <c r="F748" s="41" t="e">
        <f t="shared" si="41"/>
        <v>#DIV/0!</v>
      </c>
      <c r="G748" s="137">
        <f t="shared" si="40"/>
        <v>0</v>
      </c>
    </row>
    <row r="749" spans="1:7" ht="30">
      <c r="A749" s="81" t="s">
        <v>443</v>
      </c>
      <c r="B749" s="69"/>
      <c r="C749" s="70"/>
      <c r="D749" s="86">
        <f>SUM(D750)</f>
        <v>54531.82</v>
      </c>
      <c r="E749" s="86">
        <f>SUM(E750)</f>
        <v>54531.82</v>
      </c>
      <c r="F749" s="39">
        <f aca="true" t="shared" si="42" ref="F749:F756">E749/D749*100</f>
        <v>100</v>
      </c>
      <c r="G749" s="137">
        <f t="shared" si="40"/>
        <v>0</v>
      </c>
    </row>
    <row r="750" spans="1:7" ht="15">
      <c r="A750" s="65" t="s">
        <v>65</v>
      </c>
      <c r="B750" s="87" t="s">
        <v>86</v>
      </c>
      <c r="C750" s="72"/>
      <c r="D750" s="15">
        <f>D751</f>
        <v>54531.82</v>
      </c>
      <c r="E750" s="15">
        <f>E751</f>
        <v>54531.82</v>
      </c>
      <c r="F750" s="41">
        <f t="shared" si="42"/>
        <v>100</v>
      </c>
      <c r="G750" s="137">
        <f t="shared" si="40"/>
        <v>0</v>
      </c>
    </row>
    <row r="751" spans="1:7" ht="15">
      <c r="A751" s="65" t="s">
        <v>83</v>
      </c>
      <c r="B751" s="87" t="s">
        <v>87</v>
      </c>
      <c r="C751" s="72"/>
      <c r="D751" s="15">
        <f>D752</f>
        <v>54531.82</v>
      </c>
      <c r="E751" s="15">
        <f>E752</f>
        <v>54531.82</v>
      </c>
      <c r="F751" s="41">
        <f t="shared" si="42"/>
        <v>100</v>
      </c>
      <c r="G751" s="137">
        <f t="shared" si="40"/>
        <v>0</v>
      </c>
    </row>
    <row r="752" spans="1:7" ht="25.5">
      <c r="A752" s="65" t="s">
        <v>445</v>
      </c>
      <c r="B752" s="87" t="s">
        <v>444</v>
      </c>
      <c r="C752" s="72" t="s">
        <v>453</v>
      </c>
      <c r="D752" s="6">
        <v>54531.82</v>
      </c>
      <c r="E752" s="6">
        <v>54531.82</v>
      </c>
      <c r="F752" s="41">
        <f t="shared" si="42"/>
        <v>100</v>
      </c>
      <c r="G752" s="137">
        <f t="shared" si="40"/>
        <v>0</v>
      </c>
    </row>
    <row r="753" spans="1:7" ht="30">
      <c r="A753" s="81" t="s">
        <v>178</v>
      </c>
      <c r="B753" s="69"/>
      <c r="C753" s="70"/>
      <c r="D753" s="86">
        <f>SUM(D754)</f>
        <v>0</v>
      </c>
      <c r="E753" s="86">
        <f>SUM(E754)</f>
        <v>0</v>
      </c>
      <c r="F753" s="39" t="e">
        <f t="shared" si="42"/>
        <v>#DIV/0!</v>
      </c>
      <c r="G753" s="137">
        <f t="shared" si="40"/>
        <v>0</v>
      </c>
    </row>
    <row r="754" spans="1:7" ht="15">
      <c r="A754" s="65" t="s">
        <v>65</v>
      </c>
      <c r="B754" s="87" t="s">
        <v>86</v>
      </c>
      <c r="C754" s="72"/>
      <c r="D754" s="15">
        <f>D755</f>
        <v>0</v>
      </c>
      <c r="E754" s="15">
        <f>E755</f>
        <v>0</v>
      </c>
      <c r="F754" s="41" t="e">
        <f t="shared" si="42"/>
        <v>#DIV/0!</v>
      </c>
      <c r="G754" s="137">
        <f aca="true" t="shared" si="43" ref="G754:G817">D754-E754</f>
        <v>0</v>
      </c>
    </row>
    <row r="755" spans="1:7" ht="15">
      <c r="A755" s="65" t="s">
        <v>83</v>
      </c>
      <c r="B755" s="87" t="s">
        <v>87</v>
      </c>
      <c r="C755" s="72"/>
      <c r="D755" s="15">
        <f>SUM(D756:D756)</f>
        <v>0</v>
      </c>
      <c r="E755" s="15">
        <f>SUM(E756:E756)</f>
        <v>0</v>
      </c>
      <c r="F755" s="41" t="e">
        <f t="shared" si="42"/>
        <v>#DIV/0!</v>
      </c>
      <c r="G755" s="137">
        <f t="shared" si="43"/>
        <v>0</v>
      </c>
    </row>
    <row r="756" spans="1:7" ht="15">
      <c r="A756" s="65" t="s">
        <v>84</v>
      </c>
      <c r="B756" s="87" t="s">
        <v>88</v>
      </c>
      <c r="C756" s="72"/>
      <c r="D756" s="15">
        <f>D760+D764</f>
        <v>0</v>
      </c>
      <c r="E756" s="15">
        <f>E760+E764</f>
        <v>0</v>
      </c>
      <c r="F756" s="41" t="e">
        <f t="shared" si="42"/>
        <v>#DIV/0!</v>
      </c>
      <c r="G756" s="137">
        <f t="shared" si="43"/>
        <v>0</v>
      </c>
    </row>
    <row r="757" spans="1:7" ht="30">
      <c r="A757" s="78" t="s">
        <v>393</v>
      </c>
      <c r="B757" s="75"/>
      <c r="C757" s="76"/>
      <c r="D757" s="17">
        <f>SUM(D758)</f>
        <v>0</v>
      </c>
      <c r="E757" s="17">
        <f>SUM(E758)</f>
        <v>0</v>
      </c>
      <c r="F757" s="77" t="e">
        <f aca="true" t="shared" si="44" ref="F757:F783">E757/D757*100</f>
        <v>#DIV/0!</v>
      </c>
      <c r="G757" s="137">
        <f t="shared" si="43"/>
        <v>0</v>
      </c>
    </row>
    <row r="758" spans="1:7" ht="15">
      <c r="A758" s="65" t="s">
        <v>65</v>
      </c>
      <c r="B758" s="87" t="s">
        <v>86</v>
      </c>
      <c r="C758" s="72"/>
      <c r="D758" s="15">
        <f>D759</f>
        <v>0</v>
      </c>
      <c r="E758" s="15">
        <f>E759</f>
        <v>0</v>
      </c>
      <c r="F758" s="41" t="e">
        <f t="shared" si="44"/>
        <v>#DIV/0!</v>
      </c>
      <c r="G758" s="137">
        <f t="shared" si="43"/>
        <v>0</v>
      </c>
    </row>
    <row r="759" spans="1:7" ht="15">
      <c r="A759" s="65" t="s">
        <v>83</v>
      </c>
      <c r="B759" s="87" t="s">
        <v>87</v>
      </c>
      <c r="C759" s="72"/>
      <c r="D759" s="15">
        <f>SUM(D760:D760)</f>
        <v>0</v>
      </c>
      <c r="E759" s="15">
        <f>SUM(E760:E760)</f>
        <v>0</v>
      </c>
      <c r="F759" s="41" t="e">
        <f t="shared" si="44"/>
        <v>#DIV/0!</v>
      </c>
      <c r="G759" s="137">
        <f t="shared" si="43"/>
        <v>0</v>
      </c>
    </row>
    <row r="760" spans="1:7" ht="15">
      <c r="A760" s="65" t="s">
        <v>84</v>
      </c>
      <c r="B760" s="87" t="s">
        <v>88</v>
      </c>
      <c r="C760" s="72" t="s">
        <v>454</v>
      </c>
      <c r="D760" s="6"/>
      <c r="E760" s="6"/>
      <c r="F760" s="41" t="e">
        <f t="shared" si="44"/>
        <v>#DIV/0!</v>
      </c>
      <c r="G760" s="137">
        <f t="shared" si="43"/>
        <v>0</v>
      </c>
    </row>
    <row r="761" spans="1:7" ht="30">
      <c r="A761" s="78" t="s">
        <v>394</v>
      </c>
      <c r="B761" s="75"/>
      <c r="C761" s="76"/>
      <c r="D761" s="17">
        <f>SUM(D762)</f>
        <v>0</v>
      </c>
      <c r="E761" s="17">
        <f>SUM(E762)</f>
        <v>0</v>
      </c>
      <c r="F761" s="77" t="e">
        <f t="shared" si="44"/>
        <v>#DIV/0!</v>
      </c>
      <c r="G761" s="137">
        <f t="shared" si="43"/>
        <v>0</v>
      </c>
    </row>
    <row r="762" spans="1:7" ht="15">
      <c r="A762" s="65" t="s">
        <v>65</v>
      </c>
      <c r="B762" s="87" t="s">
        <v>86</v>
      </c>
      <c r="C762" s="72"/>
      <c r="D762" s="15">
        <f>D763</f>
        <v>0</v>
      </c>
      <c r="E762" s="15">
        <f>E763</f>
        <v>0</v>
      </c>
      <c r="F762" s="41" t="e">
        <f t="shared" si="44"/>
        <v>#DIV/0!</v>
      </c>
      <c r="G762" s="137">
        <f t="shared" si="43"/>
        <v>0</v>
      </c>
    </row>
    <row r="763" spans="1:7" ht="15">
      <c r="A763" s="65" t="s">
        <v>83</v>
      </c>
      <c r="B763" s="87" t="s">
        <v>87</v>
      </c>
      <c r="C763" s="72"/>
      <c r="D763" s="15">
        <f>SUM(D764:D764)</f>
        <v>0</v>
      </c>
      <c r="E763" s="15">
        <f>SUM(E764:E764)</f>
        <v>0</v>
      </c>
      <c r="F763" s="41" t="e">
        <f t="shared" si="44"/>
        <v>#DIV/0!</v>
      </c>
      <c r="G763" s="137">
        <f t="shared" si="43"/>
        <v>0</v>
      </c>
    </row>
    <row r="764" spans="1:7" ht="15">
      <c r="A764" s="65" t="s">
        <v>84</v>
      </c>
      <c r="B764" s="87" t="s">
        <v>88</v>
      </c>
      <c r="C764" s="72" t="s">
        <v>455</v>
      </c>
      <c r="D764" s="6"/>
      <c r="E764" s="6"/>
      <c r="F764" s="41" t="e">
        <f t="shared" si="44"/>
        <v>#DIV/0!</v>
      </c>
      <c r="G764" s="137">
        <f t="shared" si="43"/>
        <v>0</v>
      </c>
    </row>
    <row r="765" spans="1:7" ht="30">
      <c r="A765" s="81" t="s">
        <v>395</v>
      </c>
      <c r="B765" s="69"/>
      <c r="C765" s="70"/>
      <c r="D765" s="86">
        <f>D766+D770</f>
        <v>0</v>
      </c>
      <c r="E765" s="86">
        <f>E766+E770</f>
        <v>0</v>
      </c>
      <c r="F765" s="39" t="e">
        <f t="shared" si="44"/>
        <v>#DIV/0!</v>
      </c>
      <c r="G765" s="137">
        <f t="shared" si="43"/>
        <v>0</v>
      </c>
    </row>
    <row r="766" spans="1:7" ht="15">
      <c r="A766" s="65" t="s">
        <v>65</v>
      </c>
      <c r="B766" s="66">
        <v>200</v>
      </c>
      <c r="C766" s="72"/>
      <c r="D766" s="15">
        <f>D767</f>
        <v>0</v>
      </c>
      <c r="E766" s="15">
        <f>E767</f>
        <v>0</v>
      </c>
      <c r="F766" s="41" t="e">
        <f t="shared" si="44"/>
        <v>#DIV/0!</v>
      </c>
      <c r="G766" s="137">
        <f t="shared" si="43"/>
        <v>0</v>
      </c>
    </row>
    <row r="767" spans="1:7" ht="15">
      <c r="A767" s="65" t="s">
        <v>70</v>
      </c>
      <c r="B767" s="66">
        <v>220</v>
      </c>
      <c r="C767" s="72"/>
      <c r="D767" s="15">
        <f>D768+D769</f>
        <v>0</v>
      </c>
      <c r="E767" s="15">
        <f>E768+E769</f>
        <v>0</v>
      </c>
      <c r="F767" s="41" t="e">
        <f t="shared" si="44"/>
        <v>#DIV/0!</v>
      </c>
      <c r="G767" s="137">
        <f t="shared" si="43"/>
        <v>0</v>
      </c>
    </row>
    <row r="768" spans="1:7" ht="15">
      <c r="A768" s="65" t="s">
        <v>75</v>
      </c>
      <c r="B768" s="66">
        <v>225</v>
      </c>
      <c r="C768" s="72"/>
      <c r="D768" s="6"/>
      <c r="E768" s="6"/>
      <c r="F768" s="41" t="e">
        <f t="shared" si="44"/>
        <v>#DIV/0!</v>
      </c>
      <c r="G768" s="137">
        <f t="shared" si="43"/>
        <v>0</v>
      </c>
    </row>
    <row r="769" spans="1:7" ht="15">
      <c r="A769" s="65" t="s">
        <v>76</v>
      </c>
      <c r="B769" s="66">
        <v>226</v>
      </c>
      <c r="C769" s="72"/>
      <c r="D769" s="6"/>
      <c r="E769" s="6"/>
      <c r="F769" s="41" t="e">
        <f t="shared" si="44"/>
        <v>#DIV/0!</v>
      </c>
      <c r="G769" s="137">
        <f t="shared" si="43"/>
        <v>0</v>
      </c>
    </row>
    <row r="770" spans="1:7" ht="15">
      <c r="A770" s="65" t="s">
        <v>78</v>
      </c>
      <c r="B770" s="66">
        <v>300</v>
      </c>
      <c r="C770" s="72"/>
      <c r="D770" s="15">
        <f>D771</f>
        <v>0</v>
      </c>
      <c r="E770" s="15">
        <f>E771</f>
        <v>0</v>
      </c>
      <c r="F770" s="41" t="e">
        <f t="shared" si="44"/>
        <v>#DIV/0!</v>
      </c>
      <c r="G770" s="137">
        <f t="shared" si="43"/>
        <v>0</v>
      </c>
    </row>
    <row r="771" spans="1:7" ht="15">
      <c r="A771" s="65" t="s">
        <v>80</v>
      </c>
      <c r="B771" s="66">
        <v>340</v>
      </c>
      <c r="C771" s="72"/>
      <c r="D771" s="6"/>
      <c r="E771" s="6"/>
      <c r="F771" s="41" t="e">
        <f t="shared" si="44"/>
        <v>#DIV/0!</v>
      </c>
      <c r="G771" s="137">
        <f t="shared" si="43"/>
        <v>0</v>
      </c>
    </row>
    <row r="772" spans="1:7" ht="30">
      <c r="A772" s="60" t="s">
        <v>396</v>
      </c>
      <c r="B772" s="61"/>
      <c r="C772" s="84"/>
      <c r="D772" s="16">
        <f>D773+D777</f>
        <v>0</v>
      </c>
      <c r="E772" s="16">
        <f>E773+E777</f>
        <v>0</v>
      </c>
      <c r="F772" s="64" t="e">
        <f t="shared" si="44"/>
        <v>#DIV/0!</v>
      </c>
      <c r="G772" s="137">
        <f t="shared" si="43"/>
        <v>0</v>
      </c>
    </row>
    <row r="773" spans="1:7" ht="15">
      <c r="A773" s="65" t="s">
        <v>65</v>
      </c>
      <c r="B773" s="66">
        <v>200</v>
      </c>
      <c r="C773" s="72"/>
      <c r="D773" s="73">
        <f>D774+D776</f>
        <v>0</v>
      </c>
      <c r="E773" s="73">
        <f>E774+E776</f>
        <v>0</v>
      </c>
      <c r="F773" s="41" t="e">
        <f t="shared" si="44"/>
        <v>#DIV/0!</v>
      </c>
      <c r="G773" s="137">
        <f t="shared" si="43"/>
        <v>0</v>
      </c>
    </row>
    <row r="774" spans="1:7" ht="15">
      <c r="A774" s="65" t="s">
        <v>70</v>
      </c>
      <c r="B774" s="66">
        <v>220</v>
      </c>
      <c r="C774" s="72"/>
      <c r="D774" s="73">
        <f>SUM(D775:D775)</f>
        <v>0</v>
      </c>
      <c r="E774" s="73">
        <f>SUM(E775:E775)</f>
        <v>0</v>
      </c>
      <c r="F774" s="41" t="e">
        <f t="shared" si="44"/>
        <v>#DIV/0!</v>
      </c>
      <c r="G774" s="137">
        <f t="shared" si="43"/>
        <v>0</v>
      </c>
    </row>
    <row r="775" spans="1:7" ht="15">
      <c r="A775" s="65" t="s">
        <v>76</v>
      </c>
      <c r="B775" s="66">
        <v>226</v>
      </c>
      <c r="C775" s="72"/>
      <c r="D775" s="6"/>
      <c r="E775" s="6"/>
      <c r="F775" s="41" t="e">
        <f t="shared" si="44"/>
        <v>#DIV/0!</v>
      </c>
      <c r="G775" s="137">
        <f t="shared" si="43"/>
        <v>0</v>
      </c>
    </row>
    <row r="776" spans="1:7" ht="15">
      <c r="A776" s="65" t="s">
        <v>77</v>
      </c>
      <c r="B776" s="66">
        <v>290</v>
      </c>
      <c r="C776" s="72"/>
      <c r="D776" s="6"/>
      <c r="E776" s="6"/>
      <c r="F776" s="41" t="e">
        <f t="shared" si="44"/>
        <v>#DIV/0!</v>
      </c>
      <c r="G776" s="137">
        <f t="shared" si="43"/>
        <v>0</v>
      </c>
    </row>
    <row r="777" spans="1:7" ht="15">
      <c r="A777" s="65" t="s">
        <v>78</v>
      </c>
      <c r="B777" s="66">
        <v>300</v>
      </c>
      <c r="C777" s="72"/>
      <c r="D777" s="6">
        <f>D778+D779</f>
        <v>0</v>
      </c>
      <c r="E777" s="6">
        <f>E778+E779</f>
        <v>0</v>
      </c>
      <c r="F777" s="41" t="e">
        <f t="shared" si="44"/>
        <v>#DIV/0!</v>
      </c>
      <c r="G777" s="137">
        <f t="shared" si="43"/>
        <v>0</v>
      </c>
    </row>
    <row r="778" spans="1:7" ht="15">
      <c r="A778" s="65" t="s">
        <v>79</v>
      </c>
      <c r="B778" s="66">
        <v>310</v>
      </c>
      <c r="C778" s="72"/>
      <c r="D778" s="6"/>
      <c r="E778" s="6"/>
      <c r="F778" s="41" t="e">
        <f t="shared" si="44"/>
        <v>#DIV/0!</v>
      </c>
      <c r="G778" s="137">
        <f t="shared" si="43"/>
        <v>0</v>
      </c>
    </row>
    <row r="779" spans="1:7" ht="15">
      <c r="A779" s="65" t="s">
        <v>80</v>
      </c>
      <c r="B779" s="66">
        <v>340</v>
      </c>
      <c r="C779" s="72"/>
      <c r="D779" s="6">
        <v>0</v>
      </c>
      <c r="E779" s="6"/>
      <c r="F779" s="41" t="e">
        <f t="shared" si="44"/>
        <v>#DIV/0!</v>
      </c>
      <c r="G779" s="137">
        <f t="shared" si="43"/>
        <v>0</v>
      </c>
    </row>
    <row r="780" spans="1:7" ht="30">
      <c r="A780" s="60" t="s">
        <v>397</v>
      </c>
      <c r="B780" s="61"/>
      <c r="C780" s="84"/>
      <c r="D780" s="16">
        <f aca="true" t="shared" si="45" ref="D780:E786">D781</f>
        <v>0</v>
      </c>
      <c r="E780" s="16">
        <f t="shared" si="45"/>
        <v>0</v>
      </c>
      <c r="F780" s="64" t="e">
        <f t="shared" si="44"/>
        <v>#DIV/0!</v>
      </c>
      <c r="G780" s="137">
        <f t="shared" si="43"/>
        <v>0</v>
      </c>
    </row>
    <row r="781" spans="1:7" ht="15">
      <c r="A781" s="65" t="s">
        <v>65</v>
      </c>
      <c r="B781" s="66">
        <v>200</v>
      </c>
      <c r="C781" s="79"/>
      <c r="D781" s="10">
        <f t="shared" si="45"/>
        <v>0</v>
      </c>
      <c r="E781" s="10">
        <f t="shared" si="45"/>
        <v>0</v>
      </c>
      <c r="F781" s="41" t="e">
        <f t="shared" si="44"/>
        <v>#DIV/0!</v>
      </c>
      <c r="G781" s="137">
        <f t="shared" si="43"/>
        <v>0</v>
      </c>
    </row>
    <row r="782" spans="1:7" ht="15">
      <c r="A782" s="65" t="s">
        <v>81</v>
      </c>
      <c r="B782" s="66">
        <v>230</v>
      </c>
      <c r="C782" s="79"/>
      <c r="D782" s="10">
        <f t="shared" si="45"/>
        <v>0</v>
      </c>
      <c r="E782" s="10">
        <f t="shared" si="45"/>
        <v>0</v>
      </c>
      <c r="F782" s="41" t="e">
        <f t="shared" si="44"/>
        <v>#DIV/0!</v>
      </c>
      <c r="G782" s="137">
        <f t="shared" si="43"/>
        <v>0</v>
      </c>
    </row>
    <row r="783" spans="1:7" ht="20.25" customHeight="1">
      <c r="A783" s="65" t="s">
        <v>82</v>
      </c>
      <c r="B783" s="66">
        <v>231</v>
      </c>
      <c r="C783" s="79" t="s">
        <v>456</v>
      </c>
      <c r="D783" s="6"/>
      <c r="E783" s="6"/>
      <c r="F783" s="41" t="e">
        <f t="shared" si="44"/>
        <v>#DIV/0!</v>
      </c>
      <c r="G783" s="137">
        <f t="shared" si="43"/>
        <v>0</v>
      </c>
    </row>
    <row r="784" spans="1:7" ht="30">
      <c r="A784" s="136" t="s">
        <v>398</v>
      </c>
      <c r="B784" s="61"/>
      <c r="C784" s="84"/>
      <c r="D784" s="16">
        <f t="shared" si="45"/>
        <v>36180</v>
      </c>
      <c r="E784" s="16">
        <f t="shared" si="45"/>
        <v>36180</v>
      </c>
      <c r="F784" s="64">
        <f>E784/D784*100</f>
        <v>100</v>
      </c>
      <c r="G784" s="137">
        <f t="shared" si="43"/>
        <v>0</v>
      </c>
    </row>
    <row r="785" spans="1:7" ht="15">
      <c r="A785" s="65" t="s">
        <v>65</v>
      </c>
      <c r="B785" s="66">
        <v>200</v>
      </c>
      <c r="C785" s="79"/>
      <c r="D785" s="10">
        <f t="shared" si="45"/>
        <v>36180</v>
      </c>
      <c r="E785" s="10">
        <f t="shared" si="45"/>
        <v>36180</v>
      </c>
      <c r="F785" s="41">
        <f>E785/D785*100</f>
        <v>100</v>
      </c>
      <c r="G785" s="137">
        <f t="shared" si="43"/>
        <v>0</v>
      </c>
    </row>
    <row r="786" spans="1:7" ht="25.5">
      <c r="A786" s="65" t="s">
        <v>89</v>
      </c>
      <c r="B786" s="66">
        <v>250</v>
      </c>
      <c r="C786" s="79"/>
      <c r="D786" s="10">
        <f t="shared" si="45"/>
        <v>36180</v>
      </c>
      <c r="E786" s="10">
        <f t="shared" si="45"/>
        <v>36180</v>
      </c>
      <c r="F786" s="41">
        <f>E786/D786*100</f>
        <v>100</v>
      </c>
      <c r="G786" s="137">
        <f t="shared" si="43"/>
        <v>0</v>
      </c>
    </row>
    <row r="787" spans="1:7" ht="25.5">
      <c r="A787" s="65" t="s">
        <v>90</v>
      </c>
      <c r="B787" s="66">
        <v>251</v>
      </c>
      <c r="C787" s="79" t="s">
        <v>457</v>
      </c>
      <c r="D787" s="6">
        <v>36180</v>
      </c>
      <c r="E787" s="6">
        <v>36180</v>
      </c>
      <c r="F787" s="41">
        <f>E787/D787*100</f>
        <v>100</v>
      </c>
      <c r="G787" s="137">
        <f t="shared" si="43"/>
        <v>0</v>
      </c>
    </row>
    <row r="788" spans="1:7" ht="15">
      <c r="A788" s="89" t="s">
        <v>94</v>
      </c>
      <c r="B788" s="90" t="s">
        <v>60</v>
      </c>
      <c r="C788" s="91"/>
      <c r="D788" s="92">
        <f>SUM(D134,D328,D357,D386,D469,D581,D772,D739)+D780+D784</f>
        <v>5401686.3100000005</v>
      </c>
      <c r="E788" s="92">
        <f>SUM(E134,E328,E357,E386,E469,E581,E772,E739)+E780+E784</f>
        <v>5401686.3100000005</v>
      </c>
      <c r="F788" s="93">
        <f aca="true" t="shared" si="46" ref="F788:F851">E788/D788*100</f>
        <v>100</v>
      </c>
      <c r="G788" s="137">
        <f t="shared" si="43"/>
        <v>0</v>
      </c>
    </row>
    <row r="789" spans="1:7" ht="15">
      <c r="A789" s="94" t="s">
        <v>124</v>
      </c>
      <c r="B789" s="88"/>
      <c r="C789" s="79"/>
      <c r="D789" s="7"/>
      <c r="E789" s="7"/>
      <c r="F789" s="41" t="e">
        <f t="shared" si="46"/>
        <v>#DIV/0!</v>
      </c>
      <c r="G789" s="137">
        <f t="shared" si="43"/>
        <v>0</v>
      </c>
    </row>
    <row r="790" spans="1:7" ht="15">
      <c r="A790" s="95" t="s">
        <v>125</v>
      </c>
      <c r="B790" s="88"/>
      <c r="C790" s="79" t="s">
        <v>126</v>
      </c>
      <c r="D790" s="10">
        <f>SUM(D788,D789)</f>
        <v>5401686.3100000005</v>
      </c>
      <c r="E790" s="10">
        <f>SUM(E788,E789)</f>
        <v>5401686.3100000005</v>
      </c>
      <c r="F790" s="41">
        <f t="shared" si="46"/>
        <v>100</v>
      </c>
      <c r="G790" s="137">
        <f t="shared" si="43"/>
        <v>0</v>
      </c>
    </row>
    <row r="791" spans="1:7" ht="25.5">
      <c r="A791" s="95" t="s">
        <v>127</v>
      </c>
      <c r="B791" s="88"/>
      <c r="C791" s="79"/>
      <c r="D791" s="10">
        <f>D132+D127+D130-D788-D789</f>
        <v>843880.0599999996</v>
      </c>
      <c r="E791" s="7">
        <v>896766.13</v>
      </c>
      <c r="F791" s="41">
        <f t="shared" si="46"/>
        <v>106.26701263684326</v>
      </c>
      <c r="G791" s="137">
        <f t="shared" si="43"/>
        <v>-52886.070000000414</v>
      </c>
    </row>
    <row r="792" spans="1:7" ht="15">
      <c r="A792" s="96" t="s">
        <v>128</v>
      </c>
      <c r="B792" s="88"/>
      <c r="C792" s="79"/>
      <c r="D792" s="10">
        <f>D131+D132-D790-D791</f>
        <v>0</v>
      </c>
      <c r="E792" s="10">
        <f>E131+E132-E790-E791</f>
        <v>0</v>
      </c>
      <c r="F792" s="41" t="e">
        <f t="shared" si="46"/>
        <v>#DIV/0!</v>
      </c>
      <c r="G792" s="137">
        <f t="shared" si="43"/>
        <v>0</v>
      </c>
    </row>
    <row r="793" spans="1:7" ht="15">
      <c r="A793" s="95" t="s">
        <v>106</v>
      </c>
      <c r="B793" s="88"/>
      <c r="C793" s="79"/>
      <c r="D793" s="10"/>
      <c r="E793" s="10"/>
      <c r="F793" s="41" t="e">
        <f t="shared" si="46"/>
        <v>#DIV/0!</v>
      </c>
      <c r="G793" s="137">
        <f t="shared" si="43"/>
        <v>0</v>
      </c>
    </row>
    <row r="794" spans="1:7" ht="14.25">
      <c r="A794" s="97" t="s">
        <v>100</v>
      </c>
      <c r="B794" s="98" t="s">
        <v>131</v>
      </c>
      <c r="C794" s="99" t="s">
        <v>97</v>
      </c>
      <c r="D794" s="14">
        <f>D132</f>
        <v>437030.37</v>
      </c>
      <c r="E794" s="14">
        <f>E132</f>
        <v>437030.37</v>
      </c>
      <c r="F794" s="100">
        <f t="shared" si="46"/>
        <v>100</v>
      </c>
      <c r="G794" s="137">
        <f t="shared" si="43"/>
        <v>0</v>
      </c>
    </row>
    <row r="795" spans="1:7" ht="14.25">
      <c r="A795" s="94" t="s">
        <v>102</v>
      </c>
      <c r="B795" s="101" t="s">
        <v>132</v>
      </c>
      <c r="C795" s="79" t="s">
        <v>98</v>
      </c>
      <c r="D795" s="7">
        <v>100000</v>
      </c>
      <c r="E795" s="7">
        <v>100000</v>
      </c>
      <c r="F795" s="41">
        <f t="shared" si="46"/>
        <v>100</v>
      </c>
      <c r="G795" s="137">
        <f t="shared" si="43"/>
        <v>0</v>
      </c>
    </row>
    <row r="796" spans="1:7" ht="14.25">
      <c r="A796" s="94" t="s">
        <v>130</v>
      </c>
      <c r="B796" s="101" t="s">
        <v>133</v>
      </c>
      <c r="C796" s="79" t="s">
        <v>99</v>
      </c>
      <c r="D796" s="10">
        <f>D794-D795</f>
        <v>337030.37</v>
      </c>
      <c r="E796" s="10">
        <f>E794-E795</f>
        <v>337030.37</v>
      </c>
      <c r="F796" s="41">
        <f t="shared" si="46"/>
        <v>100</v>
      </c>
      <c r="G796" s="137">
        <f t="shared" si="43"/>
        <v>0</v>
      </c>
    </row>
    <row r="797" spans="1:7" ht="14.25">
      <c r="A797" s="97" t="s">
        <v>101</v>
      </c>
      <c r="B797" s="98" t="s">
        <v>134</v>
      </c>
      <c r="C797" s="99" t="s">
        <v>103</v>
      </c>
      <c r="D797" s="14">
        <f>D791</f>
        <v>843880.0599999996</v>
      </c>
      <c r="E797" s="14">
        <f>E791</f>
        <v>896766.13</v>
      </c>
      <c r="F797" s="100">
        <f t="shared" si="46"/>
        <v>106.26701263684326</v>
      </c>
      <c r="G797" s="137">
        <f t="shared" si="43"/>
        <v>-52886.070000000414</v>
      </c>
    </row>
    <row r="798" spans="1:7" ht="14.25">
      <c r="A798" s="94" t="s">
        <v>102</v>
      </c>
      <c r="B798" s="101" t="s">
        <v>135</v>
      </c>
      <c r="C798" s="79" t="s">
        <v>104</v>
      </c>
      <c r="D798" s="7">
        <v>100000</v>
      </c>
      <c r="E798" s="7">
        <v>100000</v>
      </c>
      <c r="F798" s="41">
        <f t="shared" si="46"/>
        <v>100</v>
      </c>
      <c r="G798" s="137">
        <f t="shared" si="43"/>
        <v>0</v>
      </c>
    </row>
    <row r="799" spans="1:7" ht="14.25">
      <c r="A799" s="94" t="s">
        <v>130</v>
      </c>
      <c r="B799" s="101" t="s">
        <v>136</v>
      </c>
      <c r="C799" s="79" t="s">
        <v>105</v>
      </c>
      <c r="D799" s="10">
        <f>D797-D798</f>
        <v>743880.0599999996</v>
      </c>
      <c r="E799" s="10">
        <f>E797-E798</f>
        <v>796766.13</v>
      </c>
      <c r="F799" s="41">
        <f t="shared" si="46"/>
        <v>107.10948886034133</v>
      </c>
      <c r="G799" s="137">
        <f t="shared" si="43"/>
        <v>-52886.070000000414</v>
      </c>
    </row>
    <row r="800" spans="1:7" ht="15.75">
      <c r="A800" s="103" t="s">
        <v>93</v>
      </c>
      <c r="B800" s="104"/>
      <c r="C800" s="105" t="s">
        <v>95</v>
      </c>
      <c r="D800" s="11">
        <f>SUM(D801,D824)+D827</f>
        <v>5401686.3100000005</v>
      </c>
      <c r="E800" s="11">
        <f>SUM(E801,E824)+E827</f>
        <v>5401686.3100000005</v>
      </c>
      <c r="F800" s="106">
        <f t="shared" si="46"/>
        <v>100</v>
      </c>
      <c r="G800" s="137">
        <f t="shared" si="43"/>
        <v>0</v>
      </c>
    </row>
    <row r="801" spans="1:7" ht="15">
      <c r="A801" s="65" t="s">
        <v>65</v>
      </c>
      <c r="B801" s="66">
        <v>200</v>
      </c>
      <c r="C801" s="72"/>
      <c r="D801" s="12">
        <f>SUM(D802,D806,D813,D815,D818,D820,D823)</f>
        <v>4785946.380000001</v>
      </c>
      <c r="E801" s="12">
        <f>SUM(E802,E806,E813,E815,E818,E820,E823)</f>
        <v>4785946.380000001</v>
      </c>
      <c r="F801" s="41">
        <f t="shared" si="46"/>
        <v>100</v>
      </c>
      <c r="G801" s="137">
        <f t="shared" si="43"/>
        <v>0</v>
      </c>
    </row>
    <row r="802" spans="1:7" ht="15">
      <c r="A802" s="65" t="s">
        <v>66</v>
      </c>
      <c r="B802" s="66">
        <v>210</v>
      </c>
      <c r="C802" s="72"/>
      <c r="D802" s="12">
        <f>SUM(D803,D804,D805)</f>
        <v>2680081.02</v>
      </c>
      <c r="E802" s="12">
        <f>SUM(E803,E804,E805)</f>
        <v>2680081.02</v>
      </c>
      <c r="F802" s="41">
        <f t="shared" si="46"/>
        <v>100</v>
      </c>
      <c r="G802" s="137">
        <f t="shared" si="43"/>
        <v>0</v>
      </c>
    </row>
    <row r="803" spans="1:7" ht="15">
      <c r="A803" s="65" t="s">
        <v>67</v>
      </c>
      <c r="B803" s="66">
        <v>211</v>
      </c>
      <c r="C803" s="72"/>
      <c r="D803" s="12">
        <f aca="true" t="shared" si="47" ref="D803:E805">SUM(D137,D331,D584)</f>
        <v>2067942.73</v>
      </c>
      <c r="E803" s="12">
        <f t="shared" si="47"/>
        <v>2067942.73</v>
      </c>
      <c r="F803" s="41">
        <f t="shared" si="46"/>
        <v>100</v>
      </c>
      <c r="G803" s="137">
        <f t="shared" si="43"/>
        <v>0</v>
      </c>
    </row>
    <row r="804" spans="1:7" ht="15">
      <c r="A804" s="65" t="s">
        <v>68</v>
      </c>
      <c r="B804" s="66">
        <v>212</v>
      </c>
      <c r="C804" s="72"/>
      <c r="D804" s="12">
        <f t="shared" si="47"/>
        <v>2000</v>
      </c>
      <c r="E804" s="12">
        <f t="shared" si="47"/>
        <v>2000</v>
      </c>
      <c r="F804" s="41">
        <f t="shared" si="46"/>
        <v>100</v>
      </c>
      <c r="G804" s="137">
        <f t="shared" si="43"/>
        <v>0</v>
      </c>
    </row>
    <row r="805" spans="1:7" ht="15">
      <c r="A805" s="65" t="s">
        <v>69</v>
      </c>
      <c r="B805" s="66">
        <v>213</v>
      </c>
      <c r="C805" s="72"/>
      <c r="D805" s="12">
        <f t="shared" si="47"/>
        <v>610138.29</v>
      </c>
      <c r="E805" s="12">
        <f t="shared" si="47"/>
        <v>610138.29</v>
      </c>
      <c r="F805" s="41">
        <f t="shared" si="46"/>
        <v>100</v>
      </c>
      <c r="G805" s="137">
        <f t="shared" si="43"/>
        <v>0</v>
      </c>
    </row>
    <row r="806" spans="1:7" ht="15">
      <c r="A806" s="65" t="s">
        <v>70</v>
      </c>
      <c r="B806" s="66">
        <v>220</v>
      </c>
      <c r="C806" s="72"/>
      <c r="D806" s="12">
        <f>SUM(D807,D808,D809,D810,D811,D812)</f>
        <v>1916743.04</v>
      </c>
      <c r="E806" s="12">
        <f>SUM(E807,E808,E809,E810,E811,E812)</f>
        <v>1916743.04</v>
      </c>
      <c r="F806" s="41">
        <f t="shared" si="46"/>
        <v>100</v>
      </c>
      <c r="G806" s="137">
        <f t="shared" si="43"/>
        <v>0</v>
      </c>
    </row>
    <row r="807" spans="1:7" ht="15">
      <c r="A807" s="65" t="s">
        <v>71</v>
      </c>
      <c r="B807" s="66">
        <v>221</v>
      </c>
      <c r="C807" s="72"/>
      <c r="D807" s="12">
        <f>SUM(D141,D335,D588)</f>
        <v>79320.07</v>
      </c>
      <c r="E807" s="12">
        <f>SUM(E141,E335,E588)</f>
        <v>79320.07</v>
      </c>
      <c r="F807" s="41">
        <f t="shared" si="46"/>
        <v>100</v>
      </c>
      <c r="G807" s="137">
        <f t="shared" si="43"/>
        <v>0</v>
      </c>
    </row>
    <row r="808" spans="1:7" ht="15">
      <c r="A808" s="65" t="s">
        <v>72</v>
      </c>
      <c r="B808" s="66">
        <v>222</v>
      </c>
      <c r="C808" s="72"/>
      <c r="D808" s="12">
        <f>SUM(D142,D338,D589)+D472+D360+D400</f>
        <v>14617.77</v>
      </c>
      <c r="E808" s="12">
        <f>SUM(E142,E338,E589)+E472+E360+E400</f>
        <v>14617.77</v>
      </c>
      <c r="F808" s="41">
        <f t="shared" si="46"/>
        <v>100</v>
      </c>
      <c r="G808" s="137">
        <f t="shared" si="43"/>
        <v>0</v>
      </c>
    </row>
    <row r="809" spans="1:7" ht="15">
      <c r="A809" s="65" t="s">
        <v>73</v>
      </c>
      <c r="B809" s="66">
        <v>223</v>
      </c>
      <c r="C809" s="72"/>
      <c r="D809" s="12">
        <f>SUM(D143,D339,D590)+D473+D427</f>
        <v>661142.88</v>
      </c>
      <c r="E809" s="12">
        <f>SUM(E143,E339,E590)+E473+E427</f>
        <v>661142.88</v>
      </c>
      <c r="F809" s="41">
        <f t="shared" si="46"/>
        <v>100</v>
      </c>
      <c r="G809" s="137">
        <f t="shared" si="43"/>
        <v>0</v>
      </c>
    </row>
    <row r="810" spans="1:7" ht="15">
      <c r="A810" s="65" t="s">
        <v>74</v>
      </c>
      <c r="B810" s="66">
        <v>224</v>
      </c>
      <c r="C810" s="72"/>
      <c r="D810" s="12">
        <f>SUM(D144,D340,D591)</f>
        <v>0</v>
      </c>
      <c r="E810" s="12">
        <f>SUM(E144,E340,E591)</f>
        <v>0</v>
      </c>
      <c r="F810" s="41" t="e">
        <f t="shared" si="46"/>
        <v>#DIV/0!</v>
      </c>
      <c r="G810" s="137">
        <f t="shared" si="43"/>
        <v>0</v>
      </c>
    </row>
    <row r="811" spans="1:7" ht="15">
      <c r="A811" s="65" t="s">
        <v>75</v>
      </c>
      <c r="B811" s="83">
        <v>225</v>
      </c>
      <c r="C811" s="72"/>
      <c r="D811" s="12">
        <f>SUM(D145,D341,D389,D474,D592)+D361+D742</f>
        <v>635147.53</v>
      </c>
      <c r="E811" s="12">
        <f>SUM(E145,E341,E389,E474,E592)+E361+E742</f>
        <v>635147.53</v>
      </c>
      <c r="F811" s="41">
        <f t="shared" si="46"/>
        <v>100</v>
      </c>
      <c r="G811" s="137">
        <f t="shared" si="43"/>
        <v>0</v>
      </c>
    </row>
    <row r="812" spans="1:7" ht="15">
      <c r="A812" s="65" t="s">
        <v>76</v>
      </c>
      <c r="B812" s="83">
        <v>226</v>
      </c>
      <c r="C812" s="72"/>
      <c r="D812" s="12">
        <f>SUM(D146,D344,D362,D391,D593,D775)+D475+D743</f>
        <v>526514.79</v>
      </c>
      <c r="E812" s="12">
        <f>SUM(E146,E344,E362,E391,E593,E775)+E475+E743</f>
        <v>526514.79</v>
      </c>
      <c r="F812" s="41">
        <f t="shared" si="46"/>
        <v>100</v>
      </c>
      <c r="G812" s="137">
        <f t="shared" si="43"/>
        <v>0</v>
      </c>
    </row>
    <row r="813" spans="1:7" ht="15">
      <c r="A813" s="67" t="s">
        <v>81</v>
      </c>
      <c r="B813" s="66">
        <v>230</v>
      </c>
      <c r="C813" s="72"/>
      <c r="D813" s="12">
        <f>D814</f>
        <v>0</v>
      </c>
      <c r="E813" s="12">
        <f>E814</f>
        <v>0</v>
      </c>
      <c r="F813" s="41" t="e">
        <f t="shared" si="46"/>
        <v>#DIV/0!</v>
      </c>
      <c r="G813" s="137">
        <f t="shared" si="43"/>
        <v>0</v>
      </c>
    </row>
    <row r="814" spans="1:7" ht="17.25" customHeight="1">
      <c r="A814" s="67" t="s">
        <v>82</v>
      </c>
      <c r="B814" s="66">
        <v>231</v>
      </c>
      <c r="C814" s="72"/>
      <c r="D814" s="12">
        <f>D783</f>
        <v>0</v>
      </c>
      <c r="E814" s="12">
        <f>E783</f>
        <v>0</v>
      </c>
      <c r="F814" s="41" t="e">
        <f t="shared" si="46"/>
        <v>#DIV/0!</v>
      </c>
      <c r="G814" s="137">
        <f t="shared" si="43"/>
        <v>0</v>
      </c>
    </row>
    <row r="815" spans="1:7" ht="25.5">
      <c r="A815" s="65" t="s">
        <v>85</v>
      </c>
      <c r="B815" s="66">
        <v>240</v>
      </c>
      <c r="C815" s="72"/>
      <c r="D815" s="12">
        <f>D817+D816</f>
        <v>0</v>
      </c>
      <c r="E815" s="12">
        <f>E817+E816</f>
        <v>0</v>
      </c>
      <c r="F815" s="41" t="e">
        <f t="shared" si="46"/>
        <v>#DIV/0!</v>
      </c>
      <c r="G815" s="137">
        <f t="shared" si="43"/>
        <v>0</v>
      </c>
    </row>
    <row r="816" spans="1:7" ht="38.25">
      <c r="A816" s="65" t="s">
        <v>401</v>
      </c>
      <c r="B816" s="66">
        <v>241</v>
      </c>
      <c r="C816" s="72"/>
      <c r="D816" s="12">
        <f>D477</f>
        <v>0</v>
      </c>
      <c r="E816" s="12">
        <f>E477</f>
        <v>0</v>
      </c>
      <c r="F816" s="41" t="e">
        <f t="shared" si="46"/>
        <v>#DIV/0!</v>
      </c>
      <c r="G816" s="137">
        <f t="shared" si="43"/>
        <v>0</v>
      </c>
    </row>
    <row r="817" spans="1:7" ht="26.25" customHeight="1">
      <c r="A817" s="65" t="s">
        <v>174</v>
      </c>
      <c r="B817" s="66">
        <v>242</v>
      </c>
      <c r="C817" s="72"/>
      <c r="D817" s="12">
        <f>D478+D148+D393</f>
        <v>0</v>
      </c>
      <c r="E817" s="12">
        <f>E478+E148+E393</f>
        <v>0</v>
      </c>
      <c r="F817" s="41" t="e">
        <f t="shared" si="46"/>
        <v>#DIV/0!</v>
      </c>
      <c r="G817" s="137">
        <f t="shared" si="43"/>
        <v>0</v>
      </c>
    </row>
    <row r="818" spans="1:7" ht="25.5">
      <c r="A818" s="65" t="s">
        <v>89</v>
      </c>
      <c r="B818" s="88" t="s">
        <v>91</v>
      </c>
      <c r="C818" s="72"/>
      <c r="D818" s="12">
        <f>D819</f>
        <v>36180</v>
      </c>
      <c r="E818" s="12">
        <f>E819</f>
        <v>36180</v>
      </c>
      <c r="F818" s="41">
        <f t="shared" si="46"/>
        <v>100</v>
      </c>
      <c r="G818" s="137">
        <f aca="true" t="shared" si="48" ref="G818:G883">D818-E818</f>
        <v>0</v>
      </c>
    </row>
    <row r="819" spans="1:7" ht="25.5">
      <c r="A819" s="65" t="s">
        <v>90</v>
      </c>
      <c r="B819" s="88" t="s">
        <v>92</v>
      </c>
      <c r="C819" s="72"/>
      <c r="D819" s="12">
        <f>D787+D150</f>
        <v>36180</v>
      </c>
      <c r="E819" s="12">
        <f>E787+E150</f>
        <v>36180</v>
      </c>
      <c r="F819" s="41">
        <f t="shared" si="46"/>
        <v>100</v>
      </c>
      <c r="G819" s="137">
        <f t="shared" si="48"/>
        <v>0</v>
      </c>
    </row>
    <row r="820" spans="1:7" ht="15">
      <c r="A820" s="65" t="s">
        <v>83</v>
      </c>
      <c r="B820" s="87" t="s">
        <v>87</v>
      </c>
      <c r="C820" s="72"/>
      <c r="D820" s="12">
        <f>SUM(D821:D822)</f>
        <v>54531.82</v>
      </c>
      <c r="E820" s="12">
        <f>SUM(E821:E822)</f>
        <v>54531.82</v>
      </c>
      <c r="F820" s="41">
        <f t="shared" si="46"/>
        <v>100</v>
      </c>
      <c r="G820" s="137">
        <f t="shared" si="48"/>
        <v>0</v>
      </c>
    </row>
    <row r="821" spans="1:7" ht="15">
      <c r="A821" s="65" t="s">
        <v>84</v>
      </c>
      <c r="B821" s="87" t="s">
        <v>88</v>
      </c>
      <c r="C821" s="72"/>
      <c r="D821" s="12">
        <f>SUM(D152,D348,D595,D745)</f>
        <v>0</v>
      </c>
      <c r="E821" s="12">
        <f>SUM(E152,E348,E595,E745)</f>
        <v>0</v>
      </c>
      <c r="F821" s="41" t="e">
        <f t="shared" si="46"/>
        <v>#DIV/0!</v>
      </c>
      <c r="G821" s="137">
        <f t="shared" si="48"/>
        <v>0</v>
      </c>
    </row>
    <row r="822" spans="1:7" ht="25.5">
      <c r="A822" s="65" t="s">
        <v>445</v>
      </c>
      <c r="B822" s="87" t="s">
        <v>444</v>
      </c>
      <c r="C822" s="72"/>
      <c r="D822" s="12">
        <f>D746</f>
        <v>54531.82</v>
      </c>
      <c r="E822" s="12">
        <f>E746</f>
        <v>54531.82</v>
      </c>
      <c r="F822" s="41">
        <f t="shared" si="46"/>
        <v>100</v>
      </c>
      <c r="G822" s="137">
        <f t="shared" si="48"/>
        <v>0</v>
      </c>
    </row>
    <row r="823" spans="1:7" ht="15">
      <c r="A823" s="65" t="s">
        <v>77</v>
      </c>
      <c r="B823" s="66">
        <v>290</v>
      </c>
      <c r="C823" s="72"/>
      <c r="D823" s="12">
        <f>SUM(D153,D349,D363,D596)+D776</f>
        <v>98410.5</v>
      </c>
      <c r="E823" s="12">
        <f>SUM(E153,E349,E363,E596)+E776</f>
        <v>98410.5</v>
      </c>
      <c r="F823" s="41">
        <f t="shared" si="46"/>
        <v>100</v>
      </c>
      <c r="G823" s="137">
        <f t="shared" si="48"/>
        <v>0</v>
      </c>
    </row>
    <row r="824" spans="1:7" ht="15">
      <c r="A824" s="65" t="s">
        <v>78</v>
      </c>
      <c r="B824" s="66">
        <v>300</v>
      </c>
      <c r="C824" s="72"/>
      <c r="D824" s="12">
        <f>SUM(D825,D826)</f>
        <v>615739.9299999999</v>
      </c>
      <c r="E824" s="12">
        <f>SUM(E825,E826)</f>
        <v>615739.9299999999</v>
      </c>
      <c r="F824" s="41">
        <f t="shared" si="46"/>
        <v>100</v>
      </c>
      <c r="G824" s="137">
        <f t="shared" si="48"/>
        <v>0</v>
      </c>
    </row>
    <row r="825" spans="1:7" ht="15">
      <c r="A825" s="65" t="s">
        <v>79</v>
      </c>
      <c r="B825" s="66">
        <v>310</v>
      </c>
      <c r="C825" s="72"/>
      <c r="D825" s="12">
        <f>SUM(D155,D351,D365,D395,D480,D598)+D778</f>
        <v>87221</v>
      </c>
      <c r="E825" s="12">
        <f>SUM(E155,E351,E365,E395,E480,E598)+E778</f>
        <v>87221</v>
      </c>
      <c r="F825" s="41">
        <f t="shared" si="46"/>
        <v>100</v>
      </c>
      <c r="G825" s="137">
        <f t="shared" si="48"/>
        <v>0</v>
      </c>
    </row>
    <row r="826" spans="1:7" ht="15">
      <c r="A826" s="65" t="s">
        <v>80</v>
      </c>
      <c r="B826" s="66">
        <v>340</v>
      </c>
      <c r="C826" s="72"/>
      <c r="D826" s="12">
        <f>SUM(D156,D354,D366,D481,D599)+D779+D748+D396</f>
        <v>528518.9299999999</v>
      </c>
      <c r="E826" s="12">
        <f>SUM(E156,E354,E366,E481,E599)+E779+E748+E396</f>
        <v>528518.9299999999</v>
      </c>
      <c r="F826" s="41">
        <f t="shared" si="46"/>
        <v>100</v>
      </c>
      <c r="G826" s="137">
        <f t="shared" si="48"/>
        <v>0</v>
      </c>
    </row>
    <row r="827" spans="1:7" ht="15">
      <c r="A827" s="65" t="s">
        <v>151</v>
      </c>
      <c r="B827" s="66">
        <v>500</v>
      </c>
      <c r="C827" s="72"/>
      <c r="D827" s="12">
        <f>D828</f>
        <v>0</v>
      </c>
      <c r="E827" s="12">
        <f>E828</f>
        <v>0</v>
      </c>
      <c r="F827" s="41" t="e">
        <f t="shared" si="46"/>
        <v>#DIV/0!</v>
      </c>
      <c r="G827" s="137">
        <f t="shared" si="48"/>
        <v>0</v>
      </c>
    </row>
    <row r="828" spans="1:7" ht="25.5">
      <c r="A828" s="65" t="s">
        <v>152</v>
      </c>
      <c r="B828" s="66">
        <v>530</v>
      </c>
      <c r="C828" s="72"/>
      <c r="D828" s="12">
        <f>D158</f>
        <v>0</v>
      </c>
      <c r="E828" s="12">
        <f>E158</f>
        <v>0</v>
      </c>
      <c r="F828" s="41" t="e">
        <f t="shared" si="46"/>
        <v>#DIV/0!</v>
      </c>
      <c r="G828" s="137">
        <f t="shared" si="48"/>
        <v>0</v>
      </c>
    </row>
    <row r="829" spans="1:7" ht="15">
      <c r="A829" s="107" t="s">
        <v>96</v>
      </c>
      <c r="B829" s="87"/>
      <c r="C829" s="72"/>
      <c r="D829" s="73">
        <f>D127-D788</f>
        <v>406849.6899999995</v>
      </c>
      <c r="E829" s="73">
        <f>E127-E788</f>
        <v>459735.7599999998</v>
      </c>
      <c r="F829" s="41">
        <f t="shared" si="46"/>
        <v>112.99892105116274</v>
      </c>
      <c r="G829" s="137">
        <f t="shared" si="48"/>
        <v>-52886.0700000003</v>
      </c>
    </row>
    <row r="830" spans="1:7" ht="15">
      <c r="A830" s="107" t="s">
        <v>204</v>
      </c>
      <c r="B830" s="87"/>
      <c r="C830" s="72"/>
      <c r="D830" s="73">
        <f>D159</f>
        <v>1539406.3900000004</v>
      </c>
      <c r="E830" s="73">
        <f>E159</f>
        <v>1539406.3900000004</v>
      </c>
      <c r="F830" s="41">
        <f t="shared" si="46"/>
        <v>100</v>
      </c>
      <c r="G830" s="137">
        <f t="shared" si="48"/>
        <v>0</v>
      </c>
    </row>
    <row r="831" spans="1:7" ht="14.25">
      <c r="A831" s="109" t="s">
        <v>158</v>
      </c>
      <c r="B831" s="110"/>
      <c r="C831" s="105"/>
      <c r="D831" s="111">
        <f>D832+D836</f>
        <v>1115253.1400000001</v>
      </c>
      <c r="E831" s="111">
        <f>E832+E836</f>
        <v>1115253.1400000001</v>
      </c>
      <c r="F831" s="41">
        <f t="shared" si="46"/>
        <v>100</v>
      </c>
      <c r="G831" s="137">
        <f t="shared" si="48"/>
        <v>0</v>
      </c>
    </row>
    <row r="832" spans="1:7" ht="14.25">
      <c r="A832" s="113" t="s">
        <v>162</v>
      </c>
      <c r="B832" s="101"/>
      <c r="C832" s="79"/>
      <c r="D832" s="10">
        <f>D162</f>
        <v>863450.74</v>
      </c>
      <c r="E832" s="10">
        <f>E162</f>
        <v>863450.74</v>
      </c>
      <c r="F832" s="41">
        <f t="shared" si="46"/>
        <v>100</v>
      </c>
      <c r="G832" s="137">
        <f t="shared" si="48"/>
        <v>0</v>
      </c>
    </row>
    <row r="833" spans="1:7" ht="14.25">
      <c r="A833" s="94" t="s">
        <v>161</v>
      </c>
      <c r="B833" s="101"/>
      <c r="C833" s="79"/>
      <c r="D833" s="10">
        <f>D214</f>
        <v>467706.08</v>
      </c>
      <c r="E833" s="10">
        <f>E214</f>
        <v>467706.08</v>
      </c>
      <c r="F833" s="41">
        <f t="shared" si="46"/>
        <v>100</v>
      </c>
      <c r="G833" s="137">
        <f t="shared" si="48"/>
        <v>0</v>
      </c>
    </row>
    <row r="834" spans="1:7" ht="14.25">
      <c r="A834" s="94" t="s">
        <v>159</v>
      </c>
      <c r="B834" s="101"/>
      <c r="C834" s="79"/>
      <c r="D834" s="7">
        <v>199721.46</v>
      </c>
      <c r="E834" s="7">
        <v>199721.46</v>
      </c>
      <c r="F834" s="41">
        <f t="shared" si="46"/>
        <v>100</v>
      </c>
      <c r="G834" s="137">
        <f t="shared" si="48"/>
        <v>0</v>
      </c>
    </row>
    <row r="835" spans="1:7" ht="14.25">
      <c r="A835" s="94" t="s">
        <v>160</v>
      </c>
      <c r="B835" s="101"/>
      <c r="C835" s="79"/>
      <c r="D835" s="10">
        <f>D181-D834</f>
        <v>196023.19999999998</v>
      </c>
      <c r="E835" s="10">
        <f>E181-E834</f>
        <v>196023.19999999998</v>
      </c>
      <c r="F835" s="41">
        <f t="shared" si="46"/>
        <v>100</v>
      </c>
      <c r="G835" s="137">
        <f t="shared" si="48"/>
        <v>0</v>
      </c>
    </row>
    <row r="836" spans="1:7" ht="14.25">
      <c r="A836" s="113" t="s">
        <v>163</v>
      </c>
      <c r="B836" s="101"/>
      <c r="C836" s="79"/>
      <c r="D836" s="10">
        <f>D164</f>
        <v>251802.40000000002</v>
      </c>
      <c r="E836" s="10">
        <f>E164</f>
        <v>251802.40000000002</v>
      </c>
      <c r="F836" s="41">
        <f t="shared" si="46"/>
        <v>100</v>
      </c>
      <c r="G836" s="137">
        <f t="shared" si="48"/>
        <v>0</v>
      </c>
    </row>
    <row r="837" spans="1:7" ht="14.25">
      <c r="A837" s="94" t="s">
        <v>161</v>
      </c>
      <c r="B837" s="101"/>
      <c r="C837" s="79"/>
      <c r="D837" s="10">
        <f>D216</f>
        <v>134913.48</v>
      </c>
      <c r="E837" s="10">
        <f>E216</f>
        <v>134913.48</v>
      </c>
      <c r="F837" s="41">
        <f t="shared" si="46"/>
        <v>100</v>
      </c>
      <c r="G837" s="137">
        <f t="shared" si="48"/>
        <v>0</v>
      </c>
    </row>
    <row r="838" spans="1:7" ht="14.25">
      <c r="A838" s="94" t="s">
        <v>159</v>
      </c>
      <c r="B838" s="101"/>
      <c r="C838" s="79"/>
      <c r="D838" s="7">
        <v>60315.88</v>
      </c>
      <c r="E838" s="7">
        <v>60315.88</v>
      </c>
      <c r="F838" s="41">
        <f t="shared" si="46"/>
        <v>100</v>
      </c>
      <c r="G838" s="137">
        <f t="shared" si="48"/>
        <v>0</v>
      </c>
    </row>
    <row r="839" spans="1:7" ht="14.25">
      <c r="A839" s="94" t="s">
        <v>160</v>
      </c>
      <c r="B839" s="101"/>
      <c r="C839" s="79"/>
      <c r="D839" s="10">
        <f>D183-D838</f>
        <v>56573.04</v>
      </c>
      <c r="E839" s="10">
        <f>E183-E838</f>
        <v>56573.04</v>
      </c>
      <c r="F839" s="41">
        <f t="shared" si="46"/>
        <v>100</v>
      </c>
      <c r="G839" s="137">
        <f t="shared" si="48"/>
        <v>0</v>
      </c>
    </row>
    <row r="840" spans="1:7" ht="12.75">
      <c r="A840" s="222" t="s">
        <v>353</v>
      </c>
      <c r="B840" s="223"/>
      <c r="C840" s="132"/>
      <c r="D840" s="133">
        <f>D841+D844</f>
        <v>-406849.6899999995</v>
      </c>
      <c r="E840" s="133">
        <f>E841+E844</f>
        <v>-459735.7599999998</v>
      </c>
      <c r="F840" s="108"/>
      <c r="G840" s="137">
        <f t="shared" si="48"/>
        <v>52886.0700000003</v>
      </c>
    </row>
    <row r="841" spans="1:7" ht="14.25">
      <c r="A841" s="122" t="s">
        <v>354</v>
      </c>
      <c r="B841" s="123"/>
      <c r="C841" s="124"/>
      <c r="D841" s="10">
        <f>D842+D843</f>
        <v>0</v>
      </c>
      <c r="E841" s="10">
        <f>E842+E843</f>
        <v>0</v>
      </c>
      <c r="F841" s="41" t="e">
        <f t="shared" si="46"/>
        <v>#DIV/0!</v>
      </c>
      <c r="G841" s="137">
        <f t="shared" si="48"/>
        <v>0</v>
      </c>
    </row>
    <row r="842" spans="1:7" ht="14.25">
      <c r="A842" s="122" t="s">
        <v>355</v>
      </c>
      <c r="B842" s="123"/>
      <c r="C842" s="124"/>
      <c r="D842" s="10">
        <f>D130</f>
        <v>0</v>
      </c>
      <c r="E842" s="10">
        <f>E130</f>
        <v>0</v>
      </c>
      <c r="F842" s="41" t="e">
        <f t="shared" si="46"/>
        <v>#DIV/0!</v>
      </c>
      <c r="G842" s="137">
        <f t="shared" si="48"/>
        <v>0</v>
      </c>
    </row>
    <row r="843" spans="1:7" ht="14.25">
      <c r="A843" s="122" t="s">
        <v>356</v>
      </c>
      <c r="B843" s="123"/>
      <c r="C843" s="124"/>
      <c r="D843" s="10">
        <f>D789*(-1)</f>
        <v>0</v>
      </c>
      <c r="E843" s="10">
        <f>E789*(-1)</f>
        <v>0</v>
      </c>
      <c r="F843" s="41" t="e">
        <f t="shared" si="46"/>
        <v>#DIV/0!</v>
      </c>
      <c r="G843" s="137">
        <f t="shared" si="48"/>
        <v>0</v>
      </c>
    </row>
    <row r="844" spans="1:7" ht="14.25">
      <c r="A844" s="122" t="s">
        <v>357</v>
      </c>
      <c r="B844" s="123"/>
      <c r="C844" s="124"/>
      <c r="D844" s="10">
        <f>D845+D846</f>
        <v>-406849.6899999995</v>
      </c>
      <c r="E844" s="10">
        <f>E845+E846</f>
        <v>-459735.7599999998</v>
      </c>
      <c r="F844" s="41">
        <f t="shared" si="46"/>
        <v>112.99892105116274</v>
      </c>
      <c r="G844" s="137">
        <f t="shared" si="48"/>
        <v>52886.0700000003</v>
      </c>
    </row>
    <row r="845" spans="1:7" ht="14.25">
      <c r="A845" s="122" t="s">
        <v>358</v>
      </c>
      <c r="B845" s="123"/>
      <c r="C845" s="124"/>
      <c r="D845" s="10">
        <f>(D127+D130)*(-1)</f>
        <v>-5808536</v>
      </c>
      <c r="E845" s="10">
        <f>(E127+E130)*(-1)</f>
        <v>-5861422.07</v>
      </c>
      <c r="F845" s="41">
        <f t="shared" si="46"/>
        <v>100.91048880475218</v>
      </c>
      <c r="G845" s="137">
        <f t="shared" si="48"/>
        <v>52886.0700000003</v>
      </c>
    </row>
    <row r="846" spans="1:7" ht="14.25">
      <c r="A846" s="122" t="s">
        <v>359</v>
      </c>
      <c r="B846" s="123"/>
      <c r="C846" s="124"/>
      <c r="D846" s="10">
        <f>D788+D789</f>
        <v>5401686.3100000005</v>
      </c>
      <c r="E846" s="10">
        <f>E788+E789</f>
        <v>5401686.3100000005</v>
      </c>
      <c r="F846" s="41">
        <f t="shared" si="46"/>
        <v>100</v>
      </c>
      <c r="G846" s="137">
        <f t="shared" si="48"/>
        <v>0</v>
      </c>
    </row>
    <row r="847" spans="1:7" ht="14.25">
      <c r="A847" s="122"/>
      <c r="B847" s="123"/>
      <c r="C847" s="124"/>
      <c r="D847" s="10"/>
      <c r="E847" s="10"/>
      <c r="F847" s="41"/>
      <c r="G847" s="137"/>
    </row>
    <row r="848" spans="1:7" ht="12.75">
      <c r="A848" s="122"/>
      <c r="B848" s="164" t="s">
        <v>458</v>
      </c>
      <c r="C848" s="165"/>
      <c r="D848" s="166">
        <f>D849+D850</f>
        <v>1156872.94</v>
      </c>
      <c r="E848" s="166">
        <f>E849+E850</f>
        <v>1156872.94</v>
      </c>
      <c r="F848" s="41">
        <f t="shared" si="46"/>
        <v>100</v>
      </c>
      <c r="G848" s="170">
        <f t="shared" si="48"/>
        <v>0</v>
      </c>
    </row>
    <row r="849" spans="1:7" ht="12.75">
      <c r="A849" s="122"/>
      <c r="B849" s="79"/>
      <c r="C849" s="124" t="s">
        <v>484</v>
      </c>
      <c r="D849" s="10">
        <f>D237</f>
        <v>559363.75</v>
      </c>
      <c r="E849" s="10">
        <f>E237</f>
        <v>559363.75</v>
      </c>
      <c r="F849" s="41">
        <f t="shared" si="46"/>
        <v>100</v>
      </c>
      <c r="G849" s="170">
        <f t="shared" si="48"/>
        <v>0</v>
      </c>
    </row>
    <row r="850" spans="1:7" ht="12.75">
      <c r="A850" s="122"/>
      <c r="B850" s="79"/>
      <c r="C850" s="124" t="s">
        <v>485</v>
      </c>
      <c r="D850" s="10">
        <f>D603</f>
        <v>597509.19</v>
      </c>
      <c r="E850" s="10">
        <f>E603</f>
        <v>597509.19</v>
      </c>
      <c r="F850" s="41">
        <f t="shared" si="46"/>
        <v>100</v>
      </c>
      <c r="G850" s="170">
        <f t="shared" si="48"/>
        <v>0</v>
      </c>
    </row>
    <row r="851" spans="1:7" ht="12.75">
      <c r="A851" s="122"/>
      <c r="B851" s="164" t="s">
        <v>460</v>
      </c>
      <c r="C851" s="165"/>
      <c r="D851" s="166">
        <f>D853+D852</f>
        <v>0</v>
      </c>
      <c r="E851" s="166">
        <f>E853+E852</f>
        <v>0</v>
      </c>
      <c r="F851" s="41" t="e">
        <f t="shared" si="46"/>
        <v>#DIV/0!</v>
      </c>
      <c r="G851" s="170">
        <f t="shared" si="48"/>
        <v>0</v>
      </c>
    </row>
    <row r="852" spans="1:7" ht="12.75">
      <c r="A852" s="122"/>
      <c r="B852" s="199"/>
      <c r="C852" s="124" t="s">
        <v>484</v>
      </c>
      <c r="D852" s="201">
        <f>D299</f>
        <v>0</v>
      </c>
      <c r="E852" s="201">
        <f>E299</f>
        <v>0</v>
      </c>
      <c r="F852" s="41"/>
      <c r="G852" s="170">
        <f t="shared" si="48"/>
        <v>0</v>
      </c>
    </row>
    <row r="853" spans="1:7" ht="12.75">
      <c r="A853" s="122"/>
      <c r="B853" s="79"/>
      <c r="C853" s="124" t="s">
        <v>485</v>
      </c>
      <c r="D853" s="10">
        <f>D604</f>
        <v>0</v>
      </c>
      <c r="E853" s="10">
        <f>E604</f>
        <v>0</v>
      </c>
      <c r="F853" s="41" t="e">
        <f aca="true" t="shared" si="49" ref="F853:F921">E853/D853*100</f>
        <v>#DIV/0!</v>
      </c>
      <c r="G853" s="170">
        <f t="shared" si="48"/>
        <v>0</v>
      </c>
    </row>
    <row r="854" spans="1:7" ht="12.75">
      <c r="A854" s="122"/>
      <c r="B854" s="164" t="s">
        <v>462</v>
      </c>
      <c r="C854" s="165"/>
      <c r="D854" s="166">
        <f>D855+D856</f>
        <v>343954.94</v>
      </c>
      <c r="E854" s="166">
        <f>E855+E856</f>
        <v>343954.94</v>
      </c>
      <c r="F854" s="41">
        <f t="shared" si="49"/>
        <v>100</v>
      </c>
      <c r="G854" s="170">
        <f t="shared" si="48"/>
        <v>0</v>
      </c>
    </row>
    <row r="855" spans="1:7" ht="12.75">
      <c r="A855" s="122"/>
      <c r="B855" s="79"/>
      <c r="C855" s="124" t="s">
        <v>484</v>
      </c>
      <c r="D855" s="10">
        <f>D239</f>
        <v>167339.66</v>
      </c>
      <c r="E855" s="10">
        <f>E239</f>
        <v>167339.66</v>
      </c>
      <c r="F855" s="41">
        <f t="shared" si="49"/>
        <v>100</v>
      </c>
      <c r="G855" s="170">
        <f t="shared" si="48"/>
        <v>0</v>
      </c>
    </row>
    <row r="856" spans="1:7" ht="12.75">
      <c r="A856" s="122"/>
      <c r="B856" s="79"/>
      <c r="C856" s="124" t="s">
        <v>485</v>
      </c>
      <c r="D856" s="10">
        <f>D605</f>
        <v>176615.28</v>
      </c>
      <c r="E856" s="10">
        <f>E605</f>
        <v>176615.28</v>
      </c>
      <c r="F856" s="41">
        <f t="shared" si="49"/>
        <v>100</v>
      </c>
      <c r="G856" s="170">
        <f t="shared" si="48"/>
        <v>0</v>
      </c>
    </row>
    <row r="857" spans="1:7" ht="12.75">
      <c r="A857" s="122"/>
      <c r="B857" s="164" t="s">
        <v>464</v>
      </c>
      <c r="C857" s="165"/>
      <c r="D857" s="166">
        <f>D858+D859+D860</f>
        <v>911069.79</v>
      </c>
      <c r="E857" s="166">
        <f>E858+E859+E860</f>
        <v>911069.79</v>
      </c>
      <c r="F857" s="41">
        <f t="shared" si="49"/>
        <v>100</v>
      </c>
      <c r="G857" s="170">
        <f t="shared" si="48"/>
        <v>0</v>
      </c>
    </row>
    <row r="858" spans="1:7" ht="12.75">
      <c r="A858" s="122"/>
      <c r="B858" s="79"/>
      <c r="C858" s="124" t="s">
        <v>486</v>
      </c>
      <c r="D858" s="10">
        <f>D214</f>
        <v>467706.08</v>
      </c>
      <c r="E858" s="10">
        <f>E214</f>
        <v>467706.08</v>
      </c>
      <c r="F858" s="41">
        <f t="shared" si="49"/>
        <v>100</v>
      </c>
      <c r="G858" s="170">
        <f t="shared" si="48"/>
        <v>0</v>
      </c>
    </row>
    <row r="859" spans="1:7" ht="12.75">
      <c r="A859" s="122"/>
      <c r="B859" s="79"/>
      <c r="C859" s="124" t="s">
        <v>487</v>
      </c>
      <c r="D859" s="10">
        <f>D181</f>
        <v>395744.66</v>
      </c>
      <c r="E859" s="10">
        <f>E181</f>
        <v>395744.66</v>
      </c>
      <c r="F859" s="41">
        <f t="shared" si="49"/>
        <v>100</v>
      </c>
      <c r="G859" s="170">
        <f t="shared" si="48"/>
        <v>0</v>
      </c>
    </row>
    <row r="860" spans="1:7" ht="12.75">
      <c r="A860" s="122"/>
      <c r="B860" s="79"/>
      <c r="C860" s="124" t="s">
        <v>488</v>
      </c>
      <c r="D860" s="10">
        <f>D331</f>
        <v>47619.05</v>
      </c>
      <c r="E860" s="10">
        <f>E331</f>
        <v>47619.05</v>
      </c>
      <c r="F860" s="41">
        <f t="shared" si="49"/>
        <v>100</v>
      </c>
      <c r="G860" s="170">
        <f t="shared" si="48"/>
        <v>0</v>
      </c>
    </row>
    <row r="861" spans="1:7" ht="12.75">
      <c r="A861" s="122"/>
      <c r="B861" s="164" t="s">
        <v>465</v>
      </c>
      <c r="C861" s="165"/>
      <c r="D861" s="166">
        <f>D862+D863</f>
        <v>2000</v>
      </c>
      <c r="E861" s="166">
        <f>E862+E863</f>
        <v>2000</v>
      </c>
      <c r="F861" s="41">
        <f t="shared" si="49"/>
        <v>100</v>
      </c>
      <c r="G861" s="170">
        <f t="shared" si="48"/>
        <v>0</v>
      </c>
    </row>
    <row r="862" spans="1:7" ht="12.75">
      <c r="A862" s="122"/>
      <c r="B862" s="79"/>
      <c r="C862" s="124" t="s">
        <v>487</v>
      </c>
      <c r="D862" s="10">
        <f>D182</f>
        <v>0</v>
      </c>
      <c r="E862" s="10">
        <f>E182</f>
        <v>0</v>
      </c>
      <c r="F862" s="41" t="e">
        <f t="shared" si="49"/>
        <v>#DIV/0!</v>
      </c>
      <c r="G862" s="170">
        <f t="shared" si="48"/>
        <v>0</v>
      </c>
    </row>
    <row r="863" spans="1:7" ht="12.75">
      <c r="A863" s="122"/>
      <c r="B863" s="79"/>
      <c r="C863" s="124" t="s">
        <v>488</v>
      </c>
      <c r="D863" s="10">
        <f>D332</f>
        <v>2000</v>
      </c>
      <c r="E863" s="10">
        <f>E332</f>
        <v>2000</v>
      </c>
      <c r="F863" s="41"/>
      <c r="G863" s="170">
        <f t="shared" si="48"/>
        <v>0</v>
      </c>
    </row>
    <row r="864" spans="1:7" ht="12.75">
      <c r="A864" s="122"/>
      <c r="B864" s="164" t="s">
        <v>466</v>
      </c>
      <c r="C864" s="165"/>
      <c r="D864" s="166">
        <f>D865+D866+D867</f>
        <v>266183.35000000003</v>
      </c>
      <c r="E864" s="166">
        <f>E865+E866+E867</f>
        <v>266183.35000000003</v>
      </c>
      <c r="F864" s="41">
        <f t="shared" si="49"/>
        <v>100</v>
      </c>
      <c r="G864" s="170">
        <f t="shared" si="48"/>
        <v>0</v>
      </c>
    </row>
    <row r="865" spans="1:7" ht="12.75">
      <c r="A865" s="122"/>
      <c r="B865" s="79"/>
      <c r="C865" s="124" t="s">
        <v>486</v>
      </c>
      <c r="D865" s="10">
        <f>D216</f>
        <v>134913.48</v>
      </c>
      <c r="E865" s="10">
        <f>E216</f>
        <v>134913.48</v>
      </c>
      <c r="F865" s="41">
        <f t="shared" si="49"/>
        <v>100</v>
      </c>
      <c r="G865" s="170">
        <f t="shared" si="48"/>
        <v>0</v>
      </c>
    </row>
    <row r="866" spans="1:7" ht="12.75">
      <c r="A866" s="122"/>
      <c r="B866" s="79"/>
      <c r="C866" s="124" t="s">
        <v>487</v>
      </c>
      <c r="D866" s="10">
        <f>D183</f>
        <v>116888.92</v>
      </c>
      <c r="E866" s="10">
        <f>E183</f>
        <v>116888.92</v>
      </c>
      <c r="F866" s="41">
        <f t="shared" si="49"/>
        <v>100</v>
      </c>
      <c r="G866" s="170">
        <f t="shared" si="48"/>
        <v>0</v>
      </c>
    </row>
    <row r="867" spans="1:7" ht="12.75">
      <c r="A867" s="122"/>
      <c r="B867" s="79"/>
      <c r="C867" s="124" t="s">
        <v>488</v>
      </c>
      <c r="D867" s="10">
        <f>D333</f>
        <v>14380.95</v>
      </c>
      <c r="E867" s="10">
        <f>E333</f>
        <v>14380.95</v>
      </c>
      <c r="F867" s="41">
        <f t="shared" si="49"/>
        <v>100</v>
      </c>
      <c r="G867" s="170">
        <f t="shared" si="48"/>
        <v>0</v>
      </c>
    </row>
    <row r="868" spans="1:7" ht="12.75">
      <c r="A868" s="122"/>
      <c r="B868" s="164" t="s">
        <v>467</v>
      </c>
      <c r="C868" s="165"/>
      <c r="D868" s="166">
        <f>D869+D870+D871+D872</f>
        <v>147784.2</v>
      </c>
      <c r="E868" s="166">
        <f>E869+E870+E871+E872</f>
        <v>147784.2</v>
      </c>
      <c r="F868" s="41">
        <f t="shared" si="49"/>
        <v>100</v>
      </c>
      <c r="G868" s="170">
        <f t="shared" si="48"/>
        <v>0</v>
      </c>
    </row>
    <row r="869" spans="1:7" ht="12.75">
      <c r="A869" s="122"/>
      <c r="B869" s="79"/>
      <c r="C869" s="124" t="s">
        <v>487</v>
      </c>
      <c r="D869" s="10">
        <f>D186+D192+D195+D206+D209</f>
        <v>135334.2</v>
      </c>
      <c r="E869" s="10">
        <f>E186+E192+E195+E206+E209</f>
        <v>135334.2</v>
      </c>
      <c r="F869" s="41">
        <f t="shared" si="49"/>
        <v>100</v>
      </c>
      <c r="G869" s="170">
        <f t="shared" si="48"/>
        <v>0</v>
      </c>
    </row>
    <row r="870" spans="1:7" ht="12.75">
      <c r="A870" s="122"/>
      <c r="B870" s="79"/>
      <c r="C870" s="124" t="s">
        <v>484</v>
      </c>
      <c r="D870" s="10">
        <f>D270+D274+D288+D291+D303+D309+D312+D323+D326</f>
        <v>5500</v>
      </c>
      <c r="E870" s="10">
        <f>E270+E274+E288+E291+E303+E309+E312+E323+E326</f>
        <v>5500</v>
      </c>
      <c r="F870" s="41">
        <f t="shared" si="49"/>
        <v>100</v>
      </c>
      <c r="G870" s="170">
        <f t="shared" si="48"/>
        <v>0</v>
      </c>
    </row>
    <row r="871" spans="1:7" ht="12.75">
      <c r="A871" s="122"/>
      <c r="B871" s="79"/>
      <c r="C871" s="124" t="s">
        <v>488</v>
      </c>
      <c r="D871" s="10">
        <f>D336+D342+D345+D352+D355</f>
        <v>2000</v>
      </c>
      <c r="E871" s="10">
        <f>E336+E342+E345+E352+E355</f>
        <v>2000</v>
      </c>
      <c r="F871" s="41">
        <f t="shared" si="49"/>
        <v>100</v>
      </c>
      <c r="G871" s="170">
        <f t="shared" si="48"/>
        <v>0</v>
      </c>
    </row>
    <row r="872" spans="1:7" ht="12.75">
      <c r="A872" s="122"/>
      <c r="B872" s="79"/>
      <c r="C872" s="124" t="s">
        <v>485</v>
      </c>
      <c r="D872" s="10">
        <f>D608+D614+D617+D628+D631</f>
        <v>4950</v>
      </c>
      <c r="E872" s="10">
        <f>E608+E614+E617+E628+E631</f>
        <v>4950</v>
      </c>
      <c r="F872" s="41">
        <f t="shared" si="49"/>
        <v>100</v>
      </c>
      <c r="G872" s="170">
        <f t="shared" si="48"/>
        <v>0</v>
      </c>
    </row>
    <row r="873" spans="1:7" ht="15">
      <c r="A873" s="122"/>
      <c r="B873" s="167" t="s">
        <v>451</v>
      </c>
      <c r="C873" s="165"/>
      <c r="D873" s="166">
        <f>SUM(D874:D885)</f>
        <v>2479958.77</v>
      </c>
      <c r="E873" s="166">
        <f>SUM(E874:E885)</f>
        <v>2479958.77</v>
      </c>
      <c r="F873" s="41">
        <f t="shared" si="49"/>
        <v>100</v>
      </c>
      <c r="G873" s="170">
        <f t="shared" si="48"/>
        <v>0</v>
      </c>
    </row>
    <row r="874" spans="1:7" ht="14.25">
      <c r="A874" s="122"/>
      <c r="B874" s="123"/>
      <c r="C874" s="124" t="s">
        <v>487</v>
      </c>
      <c r="D874" s="10">
        <f>D187+D188+D189+D190+D193+D196+D200+D207+D210</f>
        <v>288819.05</v>
      </c>
      <c r="E874" s="10">
        <f>E187+E188+E189+E190+E193+E196+E200+E207+E210</f>
        <v>288819.05</v>
      </c>
      <c r="F874" s="41">
        <f t="shared" si="49"/>
        <v>100</v>
      </c>
      <c r="G874" s="170">
        <f t="shared" si="48"/>
        <v>0</v>
      </c>
    </row>
    <row r="875" spans="1:7" ht="14.25">
      <c r="A875" s="122"/>
      <c r="B875" s="123"/>
      <c r="C875" s="124" t="s">
        <v>484</v>
      </c>
      <c r="D875" s="10">
        <f>D262+D272+D266+D267+D268+D275+D281+D289+D292+D304+D306+D307+D310+D313+D317+D324+D327</f>
        <v>211223.49</v>
      </c>
      <c r="E875" s="10">
        <f>E262+E272+E266+E267+E268+E275+E281+E289+E292+E304+E306+E307+E310+E313+E317+E324+E327</f>
        <v>211223.49</v>
      </c>
      <c r="F875" s="41">
        <f t="shared" si="49"/>
        <v>100</v>
      </c>
      <c r="G875" s="170">
        <f t="shared" si="48"/>
        <v>0</v>
      </c>
    </row>
    <row r="876" spans="1:7" ht="14.25">
      <c r="A876" s="122"/>
      <c r="B876" s="123"/>
      <c r="C876" s="124" t="s">
        <v>488</v>
      </c>
      <c r="D876" s="10">
        <f>D337+D338+D339+D340+D343+D346+D349+D353+D356</f>
        <v>2900</v>
      </c>
      <c r="E876" s="10">
        <f>E337+E338+E339+E340+E343+E346+E349+E353+E356</f>
        <v>2900</v>
      </c>
      <c r="F876" s="41">
        <f t="shared" si="49"/>
        <v>100</v>
      </c>
      <c r="G876" s="170">
        <f t="shared" si="48"/>
        <v>0</v>
      </c>
    </row>
    <row r="877" spans="1:7" ht="14.25">
      <c r="A877" s="122"/>
      <c r="B877" s="123"/>
      <c r="C877" s="124" t="s">
        <v>489</v>
      </c>
      <c r="D877" s="10">
        <f>D367</f>
        <v>0</v>
      </c>
      <c r="E877" s="10">
        <f>E367</f>
        <v>0</v>
      </c>
      <c r="F877" s="41" t="e">
        <f t="shared" si="49"/>
        <v>#DIV/0!</v>
      </c>
      <c r="G877" s="170">
        <f t="shared" si="48"/>
        <v>0</v>
      </c>
    </row>
    <row r="878" spans="1:7" ht="14.25">
      <c r="A878" s="122"/>
      <c r="B878" s="123"/>
      <c r="C878" s="124" t="s">
        <v>490</v>
      </c>
      <c r="D878" s="10">
        <f>D377</f>
        <v>0</v>
      </c>
      <c r="E878" s="10">
        <f>E377</f>
        <v>0</v>
      </c>
      <c r="F878" s="41" t="e">
        <f t="shared" si="49"/>
        <v>#DIV/0!</v>
      </c>
      <c r="G878" s="170">
        <f t="shared" si="48"/>
        <v>0</v>
      </c>
    </row>
    <row r="879" spans="1:7" ht="14.25">
      <c r="A879" s="122"/>
      <c r="B879" s="123"/>
      <c r="C879" s="124" t="s">
        <v>491</v>
      </c>
      <c r="D879" s="10">
        <f>D397</f>
        <v>328272</v>
      </c>
      <c r="E879" s="10">
        <f>E397</f>
        <v>328272</v>
      </c>
      <c r="F879" s="41">
        <f t="shared" si="49"/>
        <v>100</v>
      </c>
      <c r="G879" s="170">
        <f t="shared" si="48"/>
        <v>0</v>
      </c>
    </row>
    <row r="880" spans="1:7" ht="14.25">
      <c r="A880" s="122"/>
      <c r="B880" s="123"/>
      <c r="C880" s="124" t="s">
        <v>492</v>
      </c>
      <c r="D880" s="10">
        <f>D437+D438+D444+D445+D451+D453+D457+D461+D462+D468+D464</f>
        <v>72469</v>
      </c>
      <c r="E880" s="10">
        <f>E437+E438+E444+E445+E451+E452+E457+E461+E462+E468</f>
        <v>72469</v>
      </c>
      <c r="F880" s="41">
        <f t="shared" si="49"/>
        <v>100</v>
      </c>
      <c r="G880" s="170">
        <f t="shared" si="48"/>
        <v>0</v>
      </c>
    </row>
    <row r="881" spans="1:7" ht="14.25">
      <c r="A881" s="122"/>
      <c r="B881" s="123"/>
      <c r="C881" s="124" t="s">
        <v>493</v>
      </c>
      <c r="D881" s="10">
        <f>D498+D499+D500+D501+D505+D506</f>
        <v>816598.92</v>
      </c>
      <c r="E881" s="10">
        <f>E498+E499+E500+E501+E505+E506</f>
        <v>816598.92</v>
      </c>
      <c r="F881" s="41">
        <f t="shared" si="49"/>
        <v>100</v>
      </c>
      <c r="G881" s="170">
        <f t="shared" si="48"/>
        <v>0</v>
      </c>
    </row>
    <row r="882" spans="1:7" ht="14.25">
      <c r="A882" s="122"/>
      <c r="B882" s="123"/>
      <c r="C882" s="124" t="s">
        <v>494</v>
      </c>
      <c r="D882" s="10">
        <f>D558+D562</f>
        <v>0</v>
      </c>
      <c r="E882" s="10">
        <f>E558+E562</f>
        <v>0</v>
      </c>
      <c r="F882" s="41" t="e">
        <f t="shared" si="49"/>
        <v>#DIV/0!</v>
      </c>
      <c r="G882" s="170">
        <f t="shared" si="48"/>
        <v>0</v>
      </c>
    </row>
    <row r="883" spans="1:7" ht="14.25">
      <c r="A883" s="122"/>
      <c r="B883" s="123"/>
      <c r="C883" s="124" t="s">
        <v>485</v>
      </c>
      <c r="D883" s="10">
        <f>D609+D610+D611+D612+D615+D618+D622+D629+D632</f>
        <v>759676.3099999999</v>
      </c>
      <c r="E883" s="10">
        <f>E609+E610+E611+E612+E615+E618+E622+E629+E632</f>
        <v>759676.3099999999</v>
      </c>
      <c r="F883" s="41">
        <f t="shared" si="49"/>
        <v>100</v>
      </c>
      <c r="G883" s="170">
        <f t="shared" si="48"/>
        <v>0</v>
      </c>
    </row>
    <row r="884" spans="1:7" ht="14.25">
      <c r="A884" s="122"/>
      <c r="B884" s="123"/>
      <c r="C884" s="124" t="s">
        <v>503</v>
      </c>
      <c r="D884" s="10">
        <f>D765</f>
        <v>0</v>
      </c>
      <c r="E884" s="10">
        <f>E765</f>
        <v>0</v>
      </c>
      <c r="F884" s="41" t="e">
        <f t="shared" si="49"/>
        <v>#DIV/0!</v>
      </c>
      <c r="G884" s="170">
        <f aca="true" t="shared" si="50" ref="G884:G947">D884-E884</f>
        <v>0</v>
      </c>
    </row>
    <row r="885" spans="1:7" ht="14.25">
      <c r="A885" s="122"/>
      <c r="B885" s="123"/>
      <c r="C885" s="124" t="s">
        <v>495</v>
      </c>
      <c r="D885" s="10">
        <f>D772</f>
        <v>0</v>
      </c>
      <c r="E885" s="10">
        <f>E772</f>
        <v>0</v>
      </c>
      <c r="F885" s="41" t="e">
        <f t="shared" si="49"/>
        <v>#DIV/0!</v>
      </c>
      <c r="G885" s="170">
        <f t="shared" si="50"/>
        <v>0</v>
      </c>
    </row>
    <row r="886" spans="1:7" ht="12.75">
      <c r="A886" s="122"/>
      <c r="B886" s="164" t="s">
        <v>453</v>
      </c>
      <c r="C886" s="165"/>
      <c r="D886" s="166">
        <f>D887</f>
        <v>54531.82</v>
      </c>
      <c r="E886" s="166">
        <f>E887</f>
        <v>54531.82</v>
      </c>
      <c r="F886" s="41">
        <f t="shared" si="49"/>
        <v>100</v>
      </c>
      <c r="G886" s="170">
        <f t="shared" si="50"/>
        <v>0</v>
      </c>
    </row>
    <row r="887" spans="1:7" ht="12.75">
      <c r="A887" s="122"/>
      <c r="B887" s="79"/>
      <c r="C887" s="124" t="s">
        <v>496</v>
      </c>
      <c r="D887" s="10">
        <f>D752</f>
        <v>54531.82</v>
      </c>
      <c r="E887" s="10">
        <f>E752</f>
        <v>54531.82</v>
      </c>
      <c r="F887" s="41">
        <f t="shared" si="49"/>
        <v>100</v>
      </c>
      <c r="G887" s="170">
        <f t="shared" si="50"/>
        <v>0</v>
      </c>
    </row>
    <row r="888" spans="1:7" ht="12.75">
      <c r="A888" s="122"/>
      <c r="B888" s="164" t="s">
        <v>455</v>
      </c>
      <c r="C888" s="165"/>
      <c r="D888" s="166">
        <f>D889</f>
        <v>0</v>
      </c>
      <c r="E888" s="166">
        <f>E889</f>
        <v>0</v>
      </c>
      <c r="F888" s="41" t="e">
        <f t="shared" si="49"/>
        <v>#DIV/0!</v>
      </c>
      <c r="G888" s="170">
        <f t="shared" si="50"/>
        <v>0</v>
      </c>
    </row>
    <row r="889" spans="1:7" ht="12.75">
      <c r="A889" s="122"/>
      <c r="B889" s="79"/>
      <c r="C889" s="124" t="s">
        <v>497</v>
      </c>
      <c r="D889" s="10">
        <f>D764</f>
        <v>0</v>
      </c>
      <c r="E889" s="10">
        <f>E764</f>
        <v>0</v>
      </c>
      <c r="F889" s="41" t="e">
        <f t="shared" si="49"/>
        <v>#DIV/0!</v>
      </c>
      <c r="G889" s="170">
        <f t="shared" si="50"/>
        <v>0</v>
      </c>
    </row>
    <row r="890" spans="1:7" ht="12.75">
      <c r="A890" s="122"/>
      <c r="B890" s="164" t="s">
        <v>454</v>
      </c>
      <c r="C890" s="165"/>
      <c r="D890" s="166">
        <f>D891</f>
        <v>0</v>
      </c>
      <c r="E890" s="166">
        <f>E891</f>
        <v>0</v>
      </c>
      <c r="F890" s="41" t="e">
        <f t="shared" si="49"/>
        <v>#DIV/0!</v>
      </c>
      <c r="G890" s="170">
        <f t="shared" si="50"/>
        <v>0</v>
      </c>
    </row>
    <row r="891" spans="1:7" ht="12.75">
      <c r="A891" s="122"/>
      <c r="B891" s="79"/>
      <c r="C891" s="124" t="s">
        <v>497</v>
      </c>
      <c r="D891" s="10">
        <f>D760</f>
        <v>0</v>
      </c>
      <c r="E891" s="10">
        <f>E760</f>
        <v>0</v>
      </c>
      <c r="F891" s="41" t="e">
        <f t="shared" si="49"/>
        <v>#DIV/0!</v>
      </c>
      <c r="G891" s="170">
        <f t="shared" si="50"/>
        <v>0</v>
      </c>
    </row>
    <row r="892" spans="1:7" ht="12.75">
      <c r="A892" s="122"/>
      <c r="B892" s="164" t="s">
        <v>452</v>
      </c>
      <c r="C892" s="165"/>
      <c r="D892" s="166">
        <f>D893+D894+D895</f>
        <v>0</v>
      </c>
      <c r="E892" s="166">
        <f>E893+E894+E895</f>
        <v>0</v>
      </c>
      <c r="F892" s="41" t="e">
        <f t="shared" si="49"/>
        <v>#DIV/0!</v>
      </c>
      <c r="G892" s="170">
        <f t="shared" si="50"/>
        <v>0</v>
      </c>
    </row>
    <row r="893" spans="1:7" ht="12.75">
      <c r="A893" s="122"/>
      <c r="B893" s="79"/>
      <c r="C893" s="124" t="s">
        <v>492</v>
      </c>
      <c r="D893" s="10">
        <f>D456+D467+D454+D465</f>
        <v>0</v>
      </c>
      <c r="E893" s="10">
        <f>E456+E467</f>
        <v>0</v>
      </c>
      <c r="F893" s="41" t="e">
        <f t="shared" si="49"/>
        <v>#DIV/0!</v>
      </c>
      <c r="G893" s="170">
        <f t="shared" si="50"/>
        <v>0</v>
      </c>
    </row>
    <row r="894" spans="1:7" ht="12.75">
      <c r="A894" s="122"/>
      <c r="B894" s="79"/>
      <c r="C894" s="124" t="s">
        <v>494</v>
      </c>
      <c r="D894" s="10">
        <f>D559+D561</f>
        <v>0</v>
      </c>
      <c r="E894" s="10">
        <f>E559+E561</f>
        <v>0</v>
      </c>
      <c r="F894" s="41" t="e">
        <f t="shared" si="49"/>
        <v>#DIV/0!</v>
      </c>
      <c r="G894" s="170">
        <f t="shared" si="50"/>
        <v>0</v>
      </c>
    </row>
    <row r="895" spans="1:7" ht="12.75">
      <c r="A895" s="122"/>
      <c r="B895" s="79"/>
      <c r="C895" s="124" t="s">
        <v>498</v>
      </c>
      <c r="D895" s="10">
        <f>D722+D724</f>
        <v>0</v>
      </c>
      <c r="E895" s="10">
        <f>E722+E724</f>
        <v>0</v>
      </c>
      <c r="F895" s="41" t="e">
        <f t="shared" si="49"/>
        <v>#DIV/0!</v>
      </c>
      <c r="G895" s="170">
        <f t="shared" si="50"/>
        <v>0</v>
      </c>
    </row>
    <row r="896" spans="1:7" ht="12.75">
      <c r="A896" s="122"/>
      <c r="B896" s="164" t="s">
        <v>457</v>
      </c>
      <c r="C896" s="200"/>
      <c r="D896" s="16">
        <f>D897</f>
        <v>36180</v>
      </c>
      <c r="E896" s="16">
        <f>E897</f>
        <v>36180</v>
      </c>
      <c r="F896" s="41"/>
      <c r="G896" s="170">
        <f t="shared" si="50"/>
        <v>0</v>
      </c>
    </row>
    <row r="897" spans="1:7" ht="12.75">
      <c r="A897" s="122"/>
      <c r="B897" s="79"/>
      <c r="C897" s="124" t="s">
        <v>569</v>
      </c>
      <c r="D897" s="10">
        <f>D787</f>
        <v>36180</v>
      </c>
      <c r="E897" s="10">
        <f>E787</f>
        <v>36180</v>
      </c>
      <c r="F897" s="41"/>
      <c r="G897" s="170">
        <f t="shared" si="50"/>
        <v>0</v>
      </c>
    </row>
    <row r="898" spans="1:7" ht="12.75">
      <c r="A898" s="122"/>
      <c r="B898" s="164" t="s">
        <v>456</v>
      </c>
      <c r="C898" s="165"/>
      <c r="D898" s="166">
        <f>D899</f>
        <v>0</v>
      </c>
      <c r="E898" s="166">
        <f>E899</f>
        <v>0</v>
      </c>
      <c r="F898" s="41" t="e">
        <f t="shared" si="49"/>
        <v>#DIV/0!</v>
      </c>
      <c r="G898" s="170">
        <f t="shared" si="50"/>
        <v>0</v>
      </c>
    </row>
    <row r="899" spans="1:7" ht="12.75">
      <c r="A899" s="122"/>
      <c r="B899" s="79"/>
      <c r="C899" s="124" t="s">
        <v>499</v>
      </c>
      <c r="D899" s="10">
        <f>D783</f>
        <v>0</v>
      </c>
      <c r="E899" s="10">
        <f>E783</f>
        <v>0</v>
      </c>
      <c r="F899" s="41" t="e">
        <f t="shared" si="49"/>
        <v>#DIV/0!</v>
      </c>
      <c r="G899" s="170">
        <f t="shared" si="50"/>
        <v>0</v>
      </c>
    </row>
    <row r="900" spans="1:7" ht="12.75">
      <c r="A900" s="122"/>
      <c r="B900" s="164" t="s">
        <v>449</v>
      </c>
      <c r="C900" s="165"/>
      <c r="D900" s="166">
        <f>D901+D902+D903+D904</f>
        <v>0</v>
      </c>
      <c r="E900" s="166">
        <f>E901+E902+E903+E904</f>
        <v>0</v>
      </c>
      <c r="F900" s="41" t="e">
        <f t="shared" si="49"/>
        <v>#DIV/0!</v>
      </c>
      <c r="G900" s="170">
        <f t="shared" si="50"/>
        <v>0</v>
      </c>
    </row>
    <row r="901" spans="1:7" ht="12.75">
      <c r="A901" s="122"/>
      <c r="B901" s="79"/>
      <c r="C901" s="124" t="s">
        <v>484</v>
      </c>
      <c r="D901" s="10">
        <f>D277</f>
        <v>0</v>
      </c>
      <c r="E901" s="10">
        <f>E277</f>
        <v>0</v>
      </c>
      <c r="F901" s="41" t="e">
        <f t="shared" si="49"/>
        <v>#DIV/0!</v>
      </c>
      <c r="G901" s="170">
        <f t="shared" si="50"/>
        <v>0</v>
      </c>
    </row>
    <row r="902" spans="1:7" ht="12.75">
      <c r="A902" s="122"/>
      <c r="B902" s="79"/>
      <c r="C902" s="124" t="s">
        <v>492</v>
      </c>
      <c r="D902" s="10">
        <f>D440</f>
        <v>0</v>
      </c>
      <c r="E902" s="10">
        <f>E440</f>
        <v>0</v>
      </c>
      <c r="F902" s="41" t="e">
        <f t="shared" si="49"/>
        <v>#DIV/0!</v>
      </c>
      <c r="G902" s="170">
        <f t="shared" si="50"/>
        <v>0</v>
      </c>
    </row>
    <row r="903" spans="1:7" ht="12.75">
      <c r="A903" s="122"/>
      <c r="B903" s="79"/>
      <c r="C903" s="124" t="s">
        <v>500</v>
      </c>
      <c r="D903" s="10">
        <f>D485</f>
        <v>0</v>
      </c>
      <c r="E903" s="10">
        <f>E485</f>
        <v>0</v>
      </c>
      <c r="F903" s="41" t="e">
        <f t="shared" si="49"/>
        <v>#DIV/0!</v>
      </c>
      <c r="G903" s="170">
        <f t="shared" si="50"/>
        <v>0</v>
      </c>
    </row>
    <row r="904" spans="1:7" ht="12.75">
      <c r="A904" s="122"/>
      <c r="B904" s="79"/>
      <c r="C904" s="124" t="s">
        <v>493</v>
      </c>
      <c r="D904" s="10">
        <f>D546</f>
        <v>0</v>
      </c>
      <c r="E904" s="10">
        <f>E546</f>
        <v>0</v>
      </c>
      <c r="F904" s="41" t="e">
        <f t="shared" si="49"/>
        <v>#DIV/0!</v>
      </c>
      <c r="G904" s="170">
        <f t="shared" si="50"/>
        <v>0</v>
      </c>
    </row>
    <row r="905" spans="1:7" ht="12.75">
      <c r="A905" s="122"/>
      <c r="B905" s="164" t="s">
        <v>568</v>
      </c>
      <c r="C905" s="200"/>
      <c r="D905" s="16">
        <f>D906</f>
        <v>0</v>
      </c>
      <c r="E905" s="16">
        <f>E906</f>
        <v>0</v>
      </c>
      <c r="F905" s="41"/>
      <c r="G905" s="170">
        <f t="shared" si="50"/>
        <v>0</v>
      </c>
    </row>
    <row r="906" spans="1:7" ht="12.75">
      <c r="A906" s="122"/>
      <c r="B906" s="79"/>
      <c r="C906" s="124" t="s">
        <v>484</v>
      </c>
      <c r="D906" s="10">
        <f>D282</f>
        <v>0</v>
      </c>
      <c r="E906" s="10">
        <f>E282</f>
        <v>0</v>
      </c>
      <c r="F906" s="41"/>
      <c r="G906" s="170">
        <f t="shared" si="50"/>
        <v>0</v>
      </c>
    </row>
    <row r="907" spans="1:7" ht="12.75">
      <c r="A907" s="122"/>
      <c r="B907" s="164" t="s">
        <v>479</v>
      </c>
      <c r="C907" s="165"/>
      <c r="D907" s="166">
        <f>D908+D909+D910</f>
        <v>0</v>
      </c>
      <c r="E907" s="166">
        <f>E908+E909+E910</f>
        <v>0</v>
      </c>
      <c r="F907" s="41" t="e">
        <f t="shared" si="49"/>
        <v>#DIV/0!</v>
      </c>
      <c r="G907" s="170">
        <f t="shared" si="50"/>
        <v>0</v>
      </c>
    </row>
    <row r="908" spans="1:7" ht="12.75">
      <c r="A908" s="122"/>
      <c r="B908" s="79"/>
      <c r="C908" s="124" t="s">
        <v>487</v>
      </c>
      <c r="D908" s="10">
        <f>D201</f>
        <v>0</v>
      </c>
      <c r="E908" s="10">
        <f>E201</f>
        <v>0</v>
      </c>
      <c r="F908" s="41" t="e">
        <f t="shared" si="49"/>
        <v>#DIV/0!</v>
      </c>
      <c r="G908" s="170">
        <f t="shared" si="50"/>
        <v>0</v>
      </c>
    </row>
    <row r="909" spans="1:7" ht="12.75">
      <c r="A909" s="122"/>
      <c r="B909" s="79"/>
      <c r="C909" s="124" t="s">
        <v>484</v>
      </c>
      <c r="D909" s="10">
        <f>D283+D318</f>
        <v>0</v>
      </c>
      <c r="E909" s="10">
        <f>E283+E318</f>
        <v>0</v>
      </c>
      <c r="F909" s="41" t="e">
        <f t="shared" si="49"/>
        <v>#DIV/0!</v>
      </c>
      <c r="G909" s="170">
        <f t="shared" si="50"/>
        <v>0</v>
      </c>
    </row>
    <row r="910" spans="1:7" ht="12.75">
      <c r="A910" s="122"/>
      <c r="B910" s="79"/>
      <c r="C910" s="124" t="s">
        <v>485</v>
      </c>
      <c r="D910" s="10">
        <f>D623</f>
        <v>0</v>
      </c>
      <c r="E910" s="10">
        <f>E623</f>
        <v>0</v>
      </c>
      <c r="F910" s="41" t="e">
        <f t="shared" si="49"/>
        <v>#DIV/0!</v>
      </c>
      <c r="G910" s="170">
        <f t="shared" si="50"/>
        <v>0</v>
      </c>
    </row>
    <row r="911" spans="1:7" ht="12.75">
      <c r="A911" s="122"/>
      <c r="B911" s="164" t="s">
        <v>480</v>
      </c>
      <c r="C911" s="165"/>
      <c r="D911" s="166">
        <f>D912+D913+D914</f>
        <v>0</v>
      </c>
      <c r="E911" s="166">
        <f>E912+E913+E914</f>
        <v>0</v>
      </c>
      <c r="F911" s="41" t="e">
        <f t="shared" si="49"/>
        <v>#DIV/0!</v>
      </c>
      <c r="G911" s="170">
        <f t="shared" si="50"/>
        <v>0</v>
      </c>
    </row>
    <row r="912" spans="1:7" ht="12.75">
      <c r="A912" s="122"/>
      <c r="B912" s="79"/>
      <c r="C912" s="124" t="s">
        <v>487</v>
      </c>
      <c r="D912" s="10">
        <f>D202</f>
        <v>0</v>
      </c>
      <c r="E912" s="10">
        <f>E202</f>
        <v>0</v>
      </c>
      <c r="F912" s="41" t="e">
        <f t="shared" si="49"/>
        <v>#DIV/0!</v>
      </c>
      <c r="G912" s="170">
        <f t="shared" si="50"/>
        <v>0</v>
      </c>
    </row>
    <row r="913" spans="1:7" ht="12.75">
      <c r="A913" s="122"/>
      <c r="B913" s="79"/>
      <c r="C913" s="124" t="s">
        <v>484</v>
      </c>
      <c r="D913" s="10">
        <f>D284+D319</f>
        <v>0</v>
      </c>
      <c r="E913" s="10">
        <f>E284+E319</f>
        <v>0</v>
      </c>
      <c r="F913" s="41" t="e">
        <f t="shared" si="49"/>
        <v>#DIV/0!</v>
      </c>
      <c r="G913" s="170">
        <f t="shared" si="50"/>
        <v>0</v>
      </c>
    </row>
    <row r="914" spans="1:7" ht="12.75">
      <c r="A914" s="122"/>
      <c r="B914" s="79"/>
      <c r="C914" s="124" t="s">
        <v>485</v>
      </c>
      <c r="D914" s="10">
        <f>D624</f>
        <v>0</v>
      </c>
      <c r="E914" s="10">
        <f>E624</f>
        <v>0</v>
      </c>
      <c r="F914" s="41" t="e">
        <f t="shared" si="49"/>
        <v>#DIV/0!</v>
      </c>
      <c r="G914" s="170">
        <f t="shared" si="50"/>
        <v>0</v>
      </c>
    </row>
    <row r="915" spans="1:7" ht="12.75">
      <c r="A915" s="122"/>
      <c r="B915" s="164" t="s">
        <v>481</v>
      </c>
      <c r="C915" s="165"/>
      <c r="D915" s="166">
        <f>D916+D917+D918</f>
        <v>3150.5</v>
      </c>
      <c r="E915" s="166">
        <f>E916+E917+E918</f>
        <v>3150.5</v>
      </c>
      <c r="F915" s="41">
        <f t="shared" si="49"/>
        <v>100</v>
      </c>
      <c r="G915" s="170">
        <f t="shared" si="50"/>
        <v>0</v>
      </c>
    </row>
    <row r="916" spans="1:7" ht="12.75">
      <c r="A916" s="122"/>
      <c r="B916" s="79"/>
      <c r="C916" s="124" t="s">
        <v>487</v>
      </c>
      <c r="D916" s="10">
        <f>D203</f>
        <v>0</v>
      </c>
      <c r="E916" s="10">
        <f>E203</f>
        <v>0</v>
      </c>
      <c r="F916" s="41" t="e">
        <f t="shared" si="49"/>
        <v>#DIV/0!</v>
      </c>
      <c r="G916" s="170">
        <f t="shared" si="50"/>
        <v>0</v>
      </c>
    </row>
    <row r="917" spans="1:7" ht="12.75">
      <c r="A917" s="122"/>
      <c r="B917" s="79"/>
      <c r="C917" s="124" t="s">
        <v>484</v>
      </c>
      <c r="D917" s="10">
        <f>D285+D320</f>
        <v>3150.5</v>
      </c>
      <c r="E917" s="10">
        <f>E285+E320</f>
        <v>3150.5</v>
      </c>
      <c r="F917" s="41">
        <f t="shared" si="49"/>
        <v>100</v>
      </c>
      <c r="G917" s="170">
        <f t="shared" si="50"/>
        <v>0</v>
      </c>
    </row>
    <row r="918" spans="1:7" ht="12.75">
      <c r="A918" s="122"/>
      <c r="B918" s="79"/>
      <c r="C918" s="124" t="s">
        <v>485</v>
      </c>
      <c r="D918" s="10">
        <f>D625</f>
        <v>0</v>
      </c>
      <c r="E918" s="10">
        <f>E625</f>
        <v>0</v>
      </c>
      <c r="F918" s="41" t="e">
        <f t="shared" si="49"/>
        <v>#DIV/0!</v>
      </c>
      <c r="G918" s="170">
        <f t="shared" si="50"/>
        <v>0</v>
      </c>
    </row>
    <row r="919" spans="1:7" ht="12.75">
      <c r="A919" s="122"/>
      <c r="B919" s="164" t="s">
        <v>482</v>
      </c>
      <c r="C919" s="165"/>
      <c r="D919" s="166">
        <f>D920</f>
        <v>0</v>
      </c>
      <c r="E919" s="166">
        <f>E920</f>
        <v>0</v>
      </c>
      <c r="F919" s="41" t="e">
        <f t="shared" si="49"/>
        <v>#DIV/0!</v>
      </c>
      <c r="G919" s="170">
        <f t="shared" si="50"/>
        <v>0</v>
      </c>
    </row>
    <row r="920" spans="1:7" ht="14.25">
      <c r="A920" s="122"/>
      <c r="B920" s="123"/>
      <c r="C920" s="124" t="s">
        <v>501</v>
      </c>
      <c r="D920" s="10">
        <f>D233</f>
        <v>0</v>
      </c>
      <c r="E920" s="10">
        <f>E233</f>
        <v>0</v>
      </c>
      <c r="F920" s="41" t="e">
        <f t="shared" si="49"/>
        <v>#DIV/0!</v>
      </c>
      <c r="G920" s="170">
        <f t="shared" si="50"/>
        <v>0</v>
      </c>
    </row>
    <row r="921" spans="1:7" ht="15">
      <c r="A921" s="122"/>
      <c r="B921" s="167" t="s">
        <v>502</v>
      </c>
      <c r="C921" s="165"/>
      <c r="D921" s="166">
        <f>D848+D851+D854+D857+D861+D864+D868+D873+D886+D888+D890+D892+D898+D900+D907+D911+D915+D919+D905+D896</f>
        <v>5401686.3100000005</v>
      </c>
      <c r="E921" s="166">
        <f>E848+E851+E854+E857+E861+E864+E868+E873+E886+E888+E890+E892+E898+E900+E907+E911+E915+E919+E905+E896</f>
        <v>5401686.3100000005</v>
      </c>
      <c r="F921" s="41">
        <f t="shared" si="49"/>
        <v>100</v>
      </c>
      <c r="G921" s="170">
        <f t="shared" si="50"/>
        <v>0</v>
      </c>
    </row>
    <row r="922" spans="1:7" ht="14.25">
      <c r="A922" s="122"/>
      <c r="B922" s="123"/>
      <c r="C922" s="124"/>
      <c r="D922" s="10"/>
      <c r="E922" s="10"/>
      <c r="F922" s="41" t="e">
        <f aca="true" t="shared" si="51" ref="F922:F985">E922/D922*100</f>
        <v>#DIV/0!</v>
      </c>
      <c r="G922" s="170">
        <f t="shared" si="50"/>
        <v>0</v>
      </c>
    </row>
    <row r="923" spans="1:7" ht="12.75">
      <c r="A923" s="95"/>
      <c r="B923" s="70" t="s">
        <v>458</v>
      </c>
      <c r="C923" s="70" t="s">
        <v>459</v>
      </c>
      <c r="D923" s="160">
        <f>D848</f>
        <v>1156872.94</v>
      </c>
      <c r="E923" s="160">
        <f>E848</f>
        <v>1156872.94</v>
      </c>
      <c r="F923" s="41">
        <f t="shared" si="51"/>
        <v>100</v>
      </c>
      <c r="G923" s="170">
        <f t="shared" si="50"/>
        <v>0</v>
      </c>
    </row>
    <row r="924" spans="1:7" ht="25.5">
      <c r="A924" s="95"/>
      <c r="B924" s="159" t="s">
        <v>504</v>
      </c>
      <c r="C924" s="79"/>
      <c r="D924" s="169"/>
      <c r="E924" s="169"/>
      <c r="F924" s="41" t="e">
        <f t="shared" si="51"/>
        <v>#DIV/0!</v>
      </c>
      <c r="G924" s="170">
        <f t="shared" si="50"/>
        <v>0</v>
      </c>
    </row>
    <row r="925" spans="1:7" ht="12.75">
      <c r="A925" s="95"/>
      <c r="B925" s="79" t="s">
        <v>505</v>
      </c>
      <c r="C925" s="79"/>
      <c r="D925" s="158">
        <f>D923-D924</f>
        <v>1156872.94</v>
      </c>
      <c r="E925" s="158">
        <f>E923-E924</f>
        <v>1156872.94</v>
      </c>
      <c r="F925" s="41">
        <f t="shared" si="51"/>
        <v>100</v>
      </c>
      <c r="G925" s="170">
        <f t="shared" si="50"/>
        <v>0</v>
      </c>
    </row>
    <row r="926" spans="1:7" ht="12.75">
      <c r="A926" s="95"/>
      <c r="B926" s="70" t="s">
        <v>460</v>
      </c>
      <c r="C926" s="70" t="s">
        <v>461</v>
      </c>
      <c r="D926" s="160">
        <f>D851</f>
        <v>0</v>
      </c>
      <c r="E926" s="160">
        <f>E851</f>
        <v>0</v>
      </c>
      <c r="F926" s="41" t="e">
        <f t="shared" si="51"/>
        <v>#DIV/0!</v>
      </c>
      <c r="G926" s="170">
        <f t="shared" si="50"/>
        <v>0</v>
      </c>
    </row>
    <row r="927" spans="1:7" ht="25.5">
      <c r="A927" s="95"/>
      <c r="B927" s="159" t="s">
        <v>504</v>
      </c>
      <c r="C927" s="79"/>
      <c r="D927" s="169"/>
      <c r="E927" s="169"/>
      <c r="F927" s="41" t="e">
        <f t="shared" si="51"/>
        <v>#DIV/0!</v>
      </c>
      <c r="G927" s="170">
        <f t="shared" si="50"/>
        <v>0</v>
      </c>
    </row>
    <row r="928" spans="1:7" ht="12.75">
      <c r="A928" s="95"/>
      <c r="B928" s="79" t="s">
        <v>505</v>
      </c>
      <c r="C928" s="79"/>
      <c r="D928" s="158">
        <f>D926-D927</f>
        <v>0</v>
      </c>
      <c r="E928" s="158">
        <f>E926-E927</f>
        <v>0</v>
      </c>
      <c r="F928" s="41" t="e">
        <f t="shared" si="51"/>
        <v>#DIV/0!</v>
      </c>
      <c r="G928" s="170">
        <f t="shared" si="50"/>
        <v>0</v>
      </c>
    </row>
    <row r="929" spans="1:7" ht="12.75">
      <c r="A929" s="95"/>
      <c r="B929" s="70" t="s">
        <v>462</v>
      </c>
      <c r="C929" s="70" t="s">
        <v>463</v>
      </c>
      <c r="D929" s="160">
        <f>D854</f>
        <v>343954.94</v>
      </c>
      <c r="E929" s="160">
        <f>E854</f>
        <v>343954.94</v>
      </c>
      <c r="F929" s="41">
        <f t="shared" si="51"/>
        <v>100</v>
      </c>
      <c r="G929" s="170">
        <f t="shared" si="50"/>
        <v>0</v>
      </c>
    </row>
    <row r="930" spans="1:7" ht="25.5">
      <c r="A930" s="95"/>
      <c r="B930" s="159" t="s">
        <v>504</v>
      </c>
      <c r="C930" s="79"/>
      <c r="D930" s="169"/>
      <c r="E930" s="169"/>
      <c r="F930" s="41" t="e">
        <f t="shared" si="51"/>
        <v>#DIV/0!</v>
      </c>
      <c r="G930" s="170">
        <f t="shared" si="50"/>
        <v>0</v>
      </c>
    </row>
    <row r="931" spans="1:7" ht="12.75">
      <c r="A931" s="95"/>
      <c r="B931" s="79" t="s">
        <v>505</v>
      </c>
      <c r="C931" s="79"/>
      <c r="D931" s="158">
        <f>D929-D930</f>
        <v>343954.94</v>
      </c>
      <c r="E931" s="158">
        <f>E929-E930</f>
        <v>343954.94</v>
      </c>
      <c r="F931" s="41">
        <f t="shared" si="51"/>
        <v>100</v>
      </c>
      <c r="G931" s="170">
        <f t="shared" si="50"/>
        <v>0</v>
      </c>
    </row>
    <row r="932" spans="1:7" ht="13.5" customHeight="1">
      <c r="A932" s="95"/>
      <c r="B932" s="70" t="s">
        <v>464</v>
      </c>
      <c r="C932" s="70" t="s">
        <v>459</v>
      </c>
      <c r="D932" s="160">
        <f>D857</f>
        <v>911069.79</v>
      </c>
      <c r="E932" s="160">
        <f>E857</f>
        <v>911069.79</v>
      </c>
      <c r="F932" s="41">
        <f t="shared" si="51"/>
        <v>100</v>
      </c>
      <c r="G932" s="170">
        <f t="shared" si="50"/>
        <v>0</v>
      </c>
    </row>
    <row r="933" spans="1:7" ht="25.5" customHeight="1">
      <c r="A933" s="95"/>
      <c r="B933" s="159" t="s">
        <v>504</v>
      </c>
      <c r="C933" s="79"/>
      <c r="D933" s="158">
        <f>D331</f>
        <v>47619.05</v>
      </c>
      <c r="E933" s="158">
        <f>E331</f>
        <v>47619.05</v>
      </c>
      <c r="F933" s="41">
        <f t="shared" si="51"/>
        <v>100</v>
      </c>
      <c r="G933" s="170">
        <f t="shared" si="50"/>
        <v>0</v>
      </c>
    </row>
    <row r="934" spans="1:7" ht="13.5" customHeight="1">
      <c r="A934" s="95"/>
      <c r="B934" s="79" t="s">
        <v>505</v>
      </c>
      <c r="C934" s="79"/>
      <c r="D934" s="158">
        <f>D932-D933</f>
        <v>863450.74</v>
      </c>
      <c r="E934" s="158">
        <f>E932-E933</f>
        <v>863450.74</v>
      </c>
      <c r="F934" s="41">
        <f t="shared" si="51"/>
        <v>100</v>
      </c>
      <c r="G934" s="170">
        <f t="shared" si="50"/>
        <v>0</v>
      </c>
    </row>
    <row r="935" spans="1:7" ht="12.75">
      <c r="A935" s="95"/>
      <c r="B935" s="70" t="s">
        <v>465</v>
      </c>
      <c r="C935" s="70" t="s">
        <v>461</v>
      </c>
      <c r="D935" s="160">
        <f>D861</f>
        <v>2000</v>
      </c>
      <c r="E935" s="160">
        <f>E861</f>
        <v>2000</v>
      </c>
      <c r="F935" s="41">
        <f t="shared" si="51"/>
        <v>100</v>
      </c>
      <c r="G935" s="170">
        <f t="shared" si="50"/>
        <v>0</v>
      </c>
    </row>
    <row r="936" spans="1:7" ht="25.5">
      <c r="A936" s="95"/>
      <c r="B936" s="159" t="s">
        <v>504</v>
      </c>
      <c r="C936" s="79"/>
      <c r="D936" s="169">
        <v>2000</v>
      </c>
      <c r="E936" s="169">
        <v>2000</v>
      </c>
      <c r="F936" s="41">
        <f t="shared" si="51"/>
        <v>100</v>
      </c>
      <c r="G936" s="170">
        <f t="shared" si="50"/>
        <v>0</v>
      </c>
    </row>
    <row r="937" spans="1:7" ht="12.75">
      <c r="A937" s="95"/>
      <c r="B937" s="79" t="s">
        <v>505</v>
      </c>
      <c r="C937" s="79"/>
      <c r="D937" s="158">
        <f>D935-D936</f>
        <v>0</v>
      </c>
      <c r="E937" s="158">
        <f>E935-E936</f>
        <v>0</v>
      </c>
      <c r="F937" s="41" t="e">
        <f t="shared" si="51"/>
        <v>#DIV/0!</v>
      </c>
      <c r="G937" s="170">
        <f t="shared" si="50"/>
        <v>0</v>
      </c>
    </row>
    <row r="938" spans="1:7" ht="12.75">
      <c r="A938" s="95"/>
      <c r="B938" s="70" t="s">
        <v>466</v>
      </c>
      <c r="C938" s="70" t="s">
        <v>463</v>
      </c>
      <c r="D938" s="160">
        <f>D864</f>
        <v>266183.35000000003</v>
      </c>
      <c r="E938" s="160">
        <f>E864</f>
        <v>266183.35000000003</v>
      </c>
      <c r="F938" s="41">
        <f t="shared" si="51"/>
        <v>100</v>
      </c>
      <c r="G938" s="170">
        <f t="shared" si="50"/>
        <v>0</v>
      </c>
    </row>
    <row r="939" spans="1:7" ht="25.5">
      <c r="A939" s="95"/>
      <c r="B939" s="159" t="s">
        <v>504</v>
      </c>
      <c r="C939" s="79"/>
      <c r="D939" s="158">
        <f>D333</f>
        <v>14380.95</v>
      </c>
      <c r="E939" s="158">
        <f>E333</f>
        <v>14380.95</v>
      </c>
      <c r="F939" s="41">
        <f t="shared" si="51"/>
        <v>100</v>
      </c>
      <c r="G939" s="170">
        <f t="shared" si="50"/>
        <v>0</v>
      </c>
    </row>
    <row r="940" spans="1:7" ht="12.75">
      <c r="A940" s="95"/>
      <c r="B940" s="79" t="s">
        <v>505</v>
      </c>
      <c r="C940" s="79"/>
      <c r="D940" s="158">
        <f>D938-D939</f>
        <v>251802.40000000002</v>
      </c>
      <c r="E940" s="158">
        <f>E938-E939</f>
        <v>251802.40000000002</v>
      </c>
      <c r="F940" s="41">
        <f t="shared" si="51"/>
        <v>100</v>
      </c>
      <c r="G940" s="170">
        <f t="shared" si="50"/>
        <v>0</v>
      </c>
    </row>
    <row r="941" spans="1:7" ht="12.75">
      <c r="A941" s="95"/>
      <c r="B941" s="70" t="s">
        <v>467</v>
      </c>
      <c r="C941" s="70"/>
      <c r="D941" s="160">
        <f>D868</f>
        <v>147784.2</v>
      </c>
      <c r="E941" s="160">
        <f>E868</f>
        <v>147784.2</v>
      </c>
      <c r="F941" s="41">
        <f t="shared" si="51"/>
        <v>100</v>
      </c>
      <c r="G941" s="170">
        <f t="shared" si="50"/>
        <v>0</v>
      </c>
    </row>
    <row r="942" spans="1:7" ht="25.5">
      <c r="A942" s="95"/>
      <c r="B942" s="159" t="s">
        <v>504</v>
      </c>
      <c r="C942" s="79"/>
      <c r="D942" s="158">
        <f>D945+D948+D951+D954+D957</f>
        <v>0</v>
      </c>
      <c r="E942" s="158">
        <f>E945+E948+E951+E954+E957</f>
        <v>0</v>
      </c>
      <c r="F942" s="41" t="e">
        <f t="shared" si="51"/>
        <v>#DIV/0!</v>
      </c>
      <c r="G942" s="170">
        <f t="shared" si="50"/>
        <v>0</v>
      </c>
    </row>
    <row r="943" spans="1:7" ht="12.75">
      <c r="A943" s="95"/>
      <c r="B943" s="79" t="s">
        <v>505</v>
      </c>
      <c r="C943" s="79"/>
      <c r="D943" s="158">
        <f>D941-D942</f>
        <v>147784.2</v>
      </c>
      <c r="E943" s="158">
        <f>E941-E942</f>
        <v>147784.2</v>
      </c>
      <c r="F943" s="41">
        <f t="shared" si="51"/>
        <v>100</v>
      </c>
      <c r="G943" s="170">
        <f t="shared" si="50"/>
        <v>0</v>
      </c>
    </row>
    <row r="944" spans="1:7" ht="12.75">
      <c r="A944" s="95"/>
      <c r="B944" s="79"/>
      <c r="C944" s="91" t="s">
        <v>468</v>
      </c>
      <c r="D944" s="158">
        <f>D186+D303+D336+D608</f>
        <v>76442.61</v>
      </c>
      <c r="E944" s="158">
        <f>E186+E303+E336+E608</f>
        <v>76442.61</v>
      </c>
      <c r="F944" s="41">
        <f t="shared" si="51"/>
        <v>100</v>
      </c>
      <c r="G944" s="170">
        <f t="shared" si="50"/>
        <v>0</v>
      </c>
    </row>
    <row r="945" spans="1:7" ht="25.5">
      <c r="A945" s="95"/>
      <c r="B945" s="159" t="s">
        <v>504</v>
      </c>
      <c r="C945" s="79"/>
      <c r="D945" s="169"/>
      <c r="E945" s="169"/>
      <c r="F945" s="41" t="e">
        <f t="shared" si="51"/>
        <v>#DIV/0!</v>
      </c>
      <c r="G945" s="170">
        <f t="shared" si="50"/>
        <v>0</v>
      </c>
    </row>
    <row r="946" spans="1:7" ht="12.75">
      <c r="A946" s="95"/>
      <c r="B946" s="79" t="s">
        <v>505</v>
      </c>
      <c r="C946" s="79"/>
      <c r="D946" s="158">
        <f>D944-D945</f>
        <v>76442.61</v>
      </c>
      <c r="E946" s="158">
        <f>E944-E945</f>
        <v>76442.61</v>
      </c>
      <c r="F946" s="41">
        <f t="shared" si="51"/>
        <v>100</v>
      </c>
      <c r="G946" s="170">
        <f t="shared" si="50"/>
        <v>0</v>
      </c>
    </row>
    <row r="947" spans="1:7" ht="12.75">
      <c r="A947" s="95"/>
      <c r="B947" s="79"/>
      <c r="C947" s="91" t="s">
        <v>469</v>
      </c>
      <c r="D947" s="158">
        <f>D192+D270+D309+D342+D614</f>
        <v>139</v>
      </c>
      <c r="E947" s="158">
        <f>E192+E270+E309+E342+E614</f>
        <v>139</v>
      </c>
      <c r="F947" s="41">
        <f t="shared" si="51"/>
        <v>100</v>
      </c>
      <c r="G947" s="170">
        <f t="shared" si="50"/>
        <v>0</v>
      </c>
    </row>
    <row r="948" spans="1:7" ht="25.5">
      <c r="A948" s="95"/>
      <c r="B948" s="159" t="s">
        <v>504</v>
      </c>
      <c r="C948" s="79"/>
      <c r="D948" s="169">
        <f>D342</f>
        <v>0</v>
      </c>
      <c r="E948" s="169">
        <f>E342</f>
        <v>0</v>
      </c>
      <c r="F948" s="41" t="e">
        <f t="shared" si="51"/>
        <v>#DIV/0!</v>
      </c>
      <c r="G948" s="170">
        <f aca="true" t="shared" si="52" ref="G948:G1011">D948-E948</f>
        <v>0</v>
      </c>
    </row>
    <row r="949" spans="1:7" ht="12.75">
      <c r="A949" s="95"/>
      <c r="B949" s="79" t="s">
        <v>505</v>
      </c>
      <c r="C949" s="79"/>
      <c r="D949" s="158">
        <f>D947-D948</f>
        <v>139</v>
      </c>
      <c r="E949" s="158">
        <f>E947-E948</f>
        <v>139</v>
      </c>
      <c r="F949" s="41">
        <f t="shared" si="51"/>
        <v>100</v>
      </c>
      <c r="G949" s="170">
        <f t="shared" si="52"/>
        <v>0</v>
      </c>
    </row>
    <row r="950" spans="1:7" ht="12.75">
      <c r="A950" s="95"/>
      <c r="B950" s="79"/>
      <c r="C950" s="91" t="s">
        <v>470</v>
      </c>
      <c r="D950" s="158">
        <f>D195+D274+D312+D345+D617</f>
        <v>71202.59</v>
      </c>
      <c r="E950" s="158">
        <f>E195+E274+E312+E345+E617</f>
        <v>71202.59</v>
      </c>
      <c r="F950" s="41">
        <f t="shared" si="51"/>
        <v>100</v>
      </c>
      <c r="G950" s="170">
        <f t="shared" si="52"/>
        <v>0</v>
      </c>
    </row>
    <row r="951" spans="1:7" ht="25.5">
      <c r="A951" s="95"/>
      <c r="B951" s="159" t="s">
        <v>504</v>
      </c>
      <c r="C951" s="79"/>
      <c r="D951" s="169">
        <f>D345</f>
        <v>0</v>
      </c>
      <c r="E951" s="169">
        <f>E345</f>
        <v>0</v>
      </c>
      <c r="F951" s="41" t="e">
        <f t="shared" si="51"/>
        <v>#DIV/0!</v>
      </c>
      <c r="G951" s="170">
        <f t="shared" si="52"/>
        <v>0</v>
      </c>
    </row>
    <row r="952" spans="1:7" ht="12.75">
      <c r="A952" s="95"/>
      <c r="B952" s="79" t="s">
        <v>505</v>
      </c>
      <c r="C952" s="79"/>
      <c r="D952" s="158">
        <f>D950-D951</f>
        <v>71202.59</v>
      </c>
      <c r="E952" s="158">
        <f>E950-E951</f>
        <v>71202.59</v>
      </c>
      <c r="F952" s="41">
        <f t="shared" si="51"/>
        <v>100</v>
      </c>
      <c r="G952" s="170">
        <f t="shared" si="52"/>
        <v>0</v>
      </c>
    </row>
    <row r="953" spans="1:7" ht="12.75">
      <c r="A953" s="95"/>
      <c r="B953" s="79"/>
      <c r="C953" s="91" t="s">
        <v>471</v>
      </c>
      <c r="D953" s="158">
        <f>D206+D288+D323+D352+D628</f>
        <v>0</v>
      </c>
      <c r="E953" s="158">
        <f>E206+E288+E323+E352+E628</f>
        <v>0</v>
      </c>
      <c r="F953" s="41" t="e">
        <f t="shared" si="51"/>
        <v>#DIV/0!</v>
      </c>
      <c r="G953" s="170">
        <f t="shared" si="52"/>
        <v>0</v>
      </c>
    </row>
    <row r="954" spans="1:7" ht="25.5">
      <c r="A954" s="95"/>
      <c r="B954" s="159" t="s">
        <v>504</v>
      </c>
      <c r="C954" s="79"/>
      <c r="D954" s="169">
        <f>D352</f>
        <v>0</v>
      </c>
      <c r="E954" s="169">
        <f>E352</f>
        <v>0</v>
      </c>
      <c r="F954" s="41" t="e">
        <f t="shared" si="51"/>
        <v>#DIV/0!</v>
      </c>
      <c r="G954" s="170">
        <f t="shared" si="52"/>
        <v>0</v>
      </c>
    </row>
    <row r="955" spans="1:7" ht="12.75">
      <c r="A955" s="95"/>
      <c r="B955" s="79" t="s">
        <v>505</v>
      </c>
      <c r="C955" s="79"/>
      <c r="D955" s="158">
        <f>D953-D954</f>
        <v>0</v>
      </c>
      <c r="E955" s="158">
        <f>E953-E954</f>
        <v>0</v>
      </c>
      <c r="F955" s="41" t="e">
        <f t="shared" si="51"/>
        <v>#DIV/0!</v>
      </c>
      <c r="G955" s="170">
        <f t="shared" si="52"/>
        <v>0</v>
      </c>
    </row>
    <row r="956" spans="1:7" ht="12.75">
      <c r="A956" s="95"/>
      <c r="B956" s="79"/>
      <c r="C956" s="91" t="s">
        <v>472</v>
      </c>
      <c r="D956" s="158">
        <f>D209+D291+D326+D355+D631</f>
        <v>0</v>
      </c>
      <c r="E956" s="158">
        <f>E209+E291+E326+E355+E631</f>
        <v>0</v>
      </c>
      <c r="F956" s="41" t="e">
        <f t="shared" si="51"/>
        <v>#DIV/0!</v>
      </c>
      <c r="G956" s="170">
        <f t="shared" si="52"/>
        <v>0</v>
      </c>
    </row>
    <row r="957" spans="1:7" ht="25.5">
      <c r="A957" s="95"/>
      <c r="B957" s="159" t="s">
        <v>504</v>
      </c>
      <c r="C957" s="79"/>
      <c r="D957" s="169">
        <f>D355</f>
        <v>0</v>
      </c>
      <c r="E957" s="169">
        <f>E355</f>
        <v>0</v>
      </c>
      <c r="F957" s="41" t="e">
        <f t="shared" si="51"/>
        <v>#DIV/0!</v>
      </c>
      <c r="G957" s="170">
        <f t="shared" si="52"/>
        <v>0</v>
      </c>
    </row>
    <row r="958" spans="1:7" ht="12.75">
      <c r="A958" s="95"/>
      <c r="B958" s="79" t="s">
        <v>505</v>
      </c>
      <c r="C958" s="79"/>
      <c r="D958" s="158">
        <f>D956-D957</f>
        <v>0</v>
      </c>
      <c r="E958" s="158">
        <f>E956-E957</f>
        <v>0</v>
      </c>
      <c r="F958" s="41" t="e">
        <f t="shared" si="51"/>
        <v>#DIV/0!</v>
      </c>
      <c r="G958" s="170">
        <f t="shared" si="52"/>
        <v>0</v>
      </c>
    </row>
    <row r="959" spans="1:7" ht="12.75">
      <c r="A959" s="95"/>
      <c r="B959" s="70" t="s">
        <v>451</v>
      </c>
      <c r="C959" s="70"/>
      <c r="D959" s="160">
        <f>D873</f>
        <v>2479958.77</v>
      </c>
      <c r="E959" s="160">
        <f>E873</f>
        <v>2479958.77</v>
      </c>
      <c r="F959" s="41">
        <f t="shared" si="51"/>
        <v>100</v>
      </c>
      <c r="G959" s="170">
        <f t="shared" si="52"/>
        <v>0</v>
      </c>
    </row>
    <row r="960" spans="1:7" ht="25.5">
      <c r="A960" s="95"/>
      <c r="B960" s="159" t="s">
        <v>504</v>
      </c>
      <c r="C960" s="79"/>
      <c r="D960" s="158">
        <f>D963+D966+D969+D972+D975+D978+D981+D984+D987</f>
        <v>359154</v>
      </c>
      <c r="E960" s="158">
        <f>E963+E966+E969+E972+E975+E978+E981+E984+E987</f>
        <v>359154</v>
      </c>
      <c r="F960" s="41">
        <f t="shared" si="51"/>
        <v>100</v>
      </c>
      <c r="G960" s="170">
        <f t="shared" si="52"/>
        <v>0</v>
      </c>
    </row>
    <row r="961" spans="1:7" ht="12.75">
      <c r="A961" s="95"/>
      <c r="B961" s="79" t="s">
        <v>505</v>
      </c>
      <c r="C961" s="79"/>
      <c r="D961" s="158">
        <f>D959-D960</f>
        <v>2120804.77</v>
      </c>
      <c r="E961" s="158">
        <f>E959-E960</f>
        <v>2120804.77</v>
      </c>
      <c r="F961" s="41">
        <f t="shared" si="51"/>
        <v>100</v>
      </c>
      <c r="G961" s="170">
        <f t="shared" si="52"/>
        <v>0</v>
      </c>
    </row>
    <row r="962" spans="1:7" ht="12.75">
      <c r="A962" s="95"/>
      <c r="B962" s="79"/>
      <c r="C962" s="91" t="s">
        <v>468</v>
      </c>
      <c r="D962" s="158">
        <f>D187+D304+D337+D609</f>
        <v>2877.46</v>
      </c>
      <c r="E962" s="158">
        <f>E187+E304+E337+E609</f>
        <v>2877.46</v>
      </c>
      <c r="F962" s="41">
        <f t="shared" si="51"/>
        <v>100</v>
      </c>
      <c r="G962" s="170">
        <f t="shared" si="52"/>
        <v>0</v>
      </c>
    </row>
    <row r="963" spans="1:7" ht="25.5">
      <c r="A963" s="95"/>
      <c r="B963" s="159" t="s">
        <v>504</v>
      </c>
      <c r="C963" s="79"/>
      <c r="D963" s="169">
        <v>2000</v>
      </c>
      <c r="E963" s="169">
        <v>2000</v>
      </c>
      <c r="F963" s="41">
        <f t="shared" si="51"/>
        <v>100</v>
      </c>
      <c r="G963" s="170">
        <f t="shared" si="52"/>
        <v>0</v>
      </c>
    </row>
    <row r="964" spans="1:7" ht="12.75">
      <c r="A964" s="95"/>
      <c r="B964" s="79" t="s">
        <v>505</v>
      </c>
      <c r="C964" s="79"/>
      <c r="D964" s="158">
        <f>D962-D963</f>
        <v>877.46</v>
      </c>
      <c r="E964" s="158">
        <f>E962-E963</f>
        <v>877.46</v>
      </c>
      <c r="F964" s="41">
        <f t="shared" si="51"/>
        <v>100</v>
      </c>
      <c r="G964" s="170">
        <f t="shared" si="52"/>
        <v>0</v>
      </c>
    </row>
    <row r="965" spans="1:7" ht="12.75">
      <c r="A965" s="95"/>
      <c r="B965" s="79"/>
      <c r="C965" s="91" t="s">
        <v>473</v>
      </c>
      <c r="D965" s="158">
        <f>D188+D266+D305+D338+D360+D472+D610</f>
        <v>14617.77</v>
      </c>
      <c r="E965" s="158">
        <f>E188+E266+E305+E338+E360+E472+E610</f>
        <v>14617.77</v>
      </c>
      <c r="F965" s="41">
        <f t="shared" si="51"/>
        <v>100</v>
      </c>
      <c r="G965" s="170">
        <f t="shared" si="52"/>
        <v>0</v>
      </c>
    </row>
    <row r="966" spans="1:7" ht="25.5">
      <c r="A966" s="95"/>
      <c r="B966" s="159" t="s">
        <v>504</v>
      </c>
      <c r="C966" s="79"/>
      <c r="D966" s="169"/>
      <c r="E966" s="169"/>
      <c r="F966" s="41" t="e">
        <f t="shared" si="51"/>
        <v>#DIV/0!</v>
      </c>
      <c r="G966" s="170">
        <f t="shared" si="52"/>
        <v>0</v>
      </c>
    </row>
    <row r="967" spans="1:7" ht="12.75">
      <c r="A967" s="95"/>
      <c r="B967" s="79" t="s">
        <v>505</v>
      </c>
      <c r="C967" s="79"/>
      <c r="D967" s="158">
        <f>D965-D966</f>
        <v>14617.77</v>
      </c>
      <c r="E967" s="158">
        <f>E965-E966</f>
        <v>14617.77</v>
      </c>
      <c r="F967" s="41">
        <f t="shared" si="51"/>
        <v>100</v>
      </c>
      <c r="G967" s="170">
        <f t="shared" si="52"/>
        <v>0</v>
      </c>
    </row>
    <row r="968" spans="1:7" ht="12.75">
      <c r="A968" s="95"/>
      <c r="B968" s="79"/>
      <c r="C968" s="91" t="s">
        <v>474</v>
      </c>
      <c r="D968" s="158">
        <f>D189+D267+D306+D339+D390+D473+D611</f>
        <v>661142.88</v>
      </c>
      <c r="E968" s="158">
        <f>E189+E267+E306+E339+E390+E473+E611</f>
        <v>661142.88</v>
      </c>
      <c r="F968" s="41">
        <f t="shared" si="51"/>
        <v>100</v>
      </c>
      <c r="G968" s="170">
        <f t="shared" si="52"/>
        <v>0</v>
      </c>
    </row>
    <row r="969" spans="1:7" ht="25.5">
      <c r="A969" s="95"/>
      <c r="B969" s="159" t="s">
        <v>504</v>
      </c>
      <c r="C969" s="79"/>
      <c r="D969" s="169">
        <v>53000</v>
      </c>
      <c r="E969" s="169">
        <v>53000</v>
      </c>
      <c r="F969" s="41">
        <f t="shared" si="51"/>
        <v>100</v>
      </c>
      <c r="G969" s="170">
        <f t="shared" si="52"/>
        <v>0</v>
      </c>
    </row>
    <row r="970" spans="1:7" ht="12.75">
      <c r="A970" s="95"/>
      <c r="B970" s="79" t="s">
        <v>505</v>
      </c>
      <c r="C970" s="79"/>
      <c r="D970" s="158">
        <f>D968-D969</f>
        <v>608142.88</v>
      </c>
      <c r="E970" s="158">
        <f>E968-E969</f>
        <v>608142.88</v>
      </c>
      <c r="F970" s="41">
        <f t="shared" si="51"/>
        <v>100</v>
      </c>
      <c r="G970" s="170">
        <f t="shared" si="52"/>
        <v>0</v>
      </c>
    </row>
    <row r="971" spans="1:7" ht="12.75">
      <c r="A971" s="95"/>
      <c r="B971" s="79"/>
      <c r="C971" s="91" t="s">
        <v>475</v>
      </c>
      <c r="D971" s="158">
        <f>D190+D268+D307+D612</f>
        <v>0</v>
      </c>
      <c r="E971" s="158">
        <f>E190+E268+E307+E612</f>
        <v>0</v>
      </c>
      <c r="F971" s="41" t="e">
        <f t="shared" si="51"/>
        <v>#DIV/0!</v>
      </c>
      <c r="G971" s="170">
        <f t="shared" si="52"/>
        <v>0</v>
      </c>
    </row>
    <row r="972" spans="1:7" ht="25.5">
      <c r="A972" s="95"/>
      <c r="B972" s="159" t="s">
        <v>504</v>
      </c>
      <c r="C972" s="79"/>
      <c r="D972" s="169"/>
      <c r="E972" s="169"/>
      <c r="F972" s="41" t="e">
        <f t="shared" si="51"/>
        <v>#DIV/0!</v>
      </c>
      <c r="G972" s="170">
        <f t="shared" si="52"/>
        <v>0</v>
      </c>
    </row>
    <row r="973" spans="1:7" ht="12.75">
      <c r="A973" s="95"/>
      <c r="B973" s="79" t="s">
        <v>505</v>
      </c>
      <c r="C973" s="79"/>
      <c r="D973" s="158">
        <f>D971-D972</f>
        <v>0</v>
      </c>
      <c r="E973" s="158">
        <f>E971-E972</f>
        <v>0</v>
      </c>
      <c r="F973" s="41" t="e">
        <f t="shared" si="51"/>
        <v>#DIV/0!</v>
      </c>
      <c r="G973" s="170">
        <f t="shared" si="52"/>
        <v>0</v>
      </c>
    </row>
    <row r="974" spans="1:7" ht="12.75">
      <c r="A974" s="95"/>
      <c r="B974" s="79"/>
      <c r="C974" s="91" t="s">
        <v>469</v>
      </c>
      <c r="D974" s="158">
        <f>D193+D272+D310+D343+D361+D389+D474+D615+D768</f>
        <v>635008.53</v>
      </c>
      <c r="E974" s="158">
        <f>E193+E272+E310+E343+E361+E389+E474+E615+E768</f>
        <v>635008.53</v>
      </c>
      <c r="F974" s="41">
        <f t="shared" si="51"/>
        <v>100</v>
      </c>
      <c r="G974" s="170">
        <f t="shared" si="52"/>
        <v>0</v>
      </c>
    </row>
    <row r="975" spans="1:7" ht="25.5">
      <c r="A975" s="95"/>
      <c r="B975" s="159" t="s">
        <v>504</v>
      </c>
      <c r="C975" s="79"/>
      <c r="D975" s="169"/>
      <c r="E975" s="169"/>
      <c r="F975" s="41" t="e">
        <f t="shared" si="51"/>
        <v>#DIV/0!</v>
      </c>
      <c r="G975" s="170">
        <f t="shared" si="52"/>
        <v>0</v>
      </c>
    </row>
    <row r="976" spans="1:7" ht="12.75">
      <c r="A976" s="95"/>
      <c r="B976" s="79" t="s">
        <v>505</v>
      </c>
      <c r="C976" s="79"/>
      <c r="D976" s="158">
        <f>D974-D975</f>
        <v>635008.53</v>
      </c>
      <c r="E976" s="158">
        <f>E974-E975</f>
        <v>635008.53</v>
      </c>
      <c r="F976" s="41">
        <f t="shared" si="51"/>
        <v>100</v>
      </c>
      <c r="G976" s="170">
        <f t="shared" si="52"/>
        <v>0</v>
      </c>
    </row>
    <row r="977" spans="1:7" ht="12.75">
      <c r="A977" s="95"/>
      <c r="B977" s="79"/>
      <c r="C977" s="91" t="s">
        <v>470</v>
      </c>
      <c r="D977" s="158">
        <f>D196+D262+D275+D313+D346+D362+D453+D464+D501+D618+D769+D775+D438+D445</f>
        <v>455312.20000000007</v>
      </c>
      <c r="E977" s="158">
        <f>E196+E262+E275+E313+E346+E362+E453+E464+E501+E618+E769+E775</f>
        <v>382843.20000000007</v>
      </c>
      <c r="F977" s="41">
        <f t="shared" si="51"/>
        <v>84.08366830495648</v>
      </c>
      <c r="G977" s="170">
        <f t="shared" si="52"/>
        <v>72469</v>
      </c>
    </row>
    <row r="978" spans="1:7" ht="25.5">
      <c r="A978" s="95"/>
      <c r="B978" s="159" t="s">
        <v>504</v>
      </c>
      <c r="C978" s="79"/>
      <c r="D978" s="169">
        <v>99971.65</v>
      </c>
      <c r="E978" s="169">
        <v>99971.65</v>
      </c>
      <c r="F978" s="41">
        <f t="shared" si="51"/>
        <v>100</v>
      </c>
      <c r="G978" s="170">
        <f t="shared" si="52"/>
        <v>0</v>
      </c>
    </row>
    <row r="979" spans="1:7" ht="12.75">
      <c r="A979" s="95"/>
      <c r="B979" s="79" t="s">
        <v>505</v>
      </c>
      <c r="C979" s="79"/>
      <c r="D979" s="158">
        <f>D977-D978</f>
        <v>355340.55000000005</v>
      </c>
      <c r="E979" s="158">
        <f>E977-E978</f>
        <v>282871.55000000005</v>
      </c>
      <c r="F979" s="41">
        <f t="shared" si="51"/>
        <v>79.60576129012014</v>
      </c>
      <c r="G979" s="170">
        <f t="shared" si="52"/>
        <v>72469</v>
      </c>
    </row>
    <row r="980" spans="1:7" ht="12.75">
      <c r="A980" s="95"/>
      <c r="B980" s="79"/>
      <c r="C980" s="91" t="s">
        <v>476</v>
      </c>
      <c r="D980" s="158">
        <f>D200+D221+D281+D317+D349+D363+D622+D776</f>
        <v>95260</v>
      </c>
      <c r="E980" s="158">
        <f>E200+E221+E281+E317+E349+E363+E622+E776</f>
        <v>95260</v>
      </c>
      <c r="F980" s="41">
        <f t="shared" si="51"/>
        <v>100</v>
      </c>
      <c r="G980" s="170">
        <f t="shared" si="52"/>
        <v>0</v>
      </c>
    </row>
    <row r="981" spans="1:7" ht="25.5">
      <c r="A981" s="95"/>
      <c r="B981" s="159" t="s">
        <v>504</v>
      </c>
      <c r="C981" s="79"/>
      <c r="D981" s="169"/>
      <c r="E981" s="169"/>
      <c r="F981" s="41" t="e">
        <f t="shared" si="51"/>
        <v>#DIV/0!</v>
      </c>
      <c r="G981" s="170">
        <f t="shared" si="52"/>
        <v>0</v>
      </c>
    </row>
    <row r="982" spans="1:7" ht="12.75">
      <c r="A982" s="95"/>
      <c r="B982" s="79" t="s">
        <v>505</v>
      </c>
      <c r="C982" s="79"/>
      <c r="D982" s="158">
        <f>D980-D981</f>
        <v>95260</v>
      </c>
      <c r="E982" s="158">
        <f>E980-E981</f>
        <v>95260</v>
      </c>
      <c r="F982" s="41">
        <f t="shared" si="51"/>
        <v>100</v>
      </c>
      <c r="G982" s="170">
        <f t="shared" si="52"/>
        <v>0</v>
      </c>
    </row>
    <row r="983" spans="1:7" ht="12.75">
      <c r="A983" s="95"/>
      <c r="B983" s="79"/>
      <c r="C983" s="91" t="s">
        <v>471</v>
      </c>
      <c r="D983" s="158">
        <f>D207+D289+D324+D353+D365+D404+D490+D505+D629+D778</f>
        <v>87221</v>
      </c>
      <c r="E983" s="158">
        <f>E207+E289+E324+E353+E365+E404+E490+E505+E629+E778</f>
        <v>87221</v>
      </c>
      <c r="F983" s="41">
        <f t="shared" si="51"/>
        <v>100</v>
      </c>
      <c r="G983" s="170">
        <f t="shared" si="52"/>
        <v>0</v>
      </c>
    </row>
    <row r="984" spans="1:7" ht="25.5">
      <c r="A984" s="95"/>
      <c r="B984" s="159" t="s">
        <v>504</v>
      </c>
      <c r="C984" s="79"/>
      <c r="D984" s="169">
        <v>56540</v>
      </c>
      <c r="E984" s="169">
        <v>56540</v>
      </c>
      <c r="F984" s="41">
        <f t="shared" si="51"/>
        <v>100</v>
      </c>
      <c r="G984" s="170">
        <f t="shared" si="52"/>
        <v>0</v>
      </c>
    </row>
    <row r="985" spans="1:7" ht="12.75">
      <c r="A985" s="95"/>
      <c r="B985" s="79" t="s">
        <v>505</v>
      </c>
      <c r="C985" s="79"/>
      <c r="D985" s="158">
        <f>D983-D984</f>
        <v>30681</v>
      </c>
      <c r="E985" s="158">
        <f>E983-E984</f>
        <v>30681</v>
      </c>
      <c r="F985" s="41">
        <f t="shared" si="51"/>
        <v>100</v>
      </c>
      <c r="G985" s="170">
        <f t="shared" si="52"/>
        <v>0</v>
      </c>
    </row>
    <row r="986" spans="1:7" ht="12.75">
      <c r="A986" s="95"/>
      <c r="B986" s="79"/>
      <c r="C986" s="91" t="s">
        <v>472</v>
      </c>
      <c r="D986" s="158">
        <f>D210+D292+D327+D356+D366+D396+D481+D632+D748+D779</f>
        <v>528518.9299999999</v>
      </c>
      <c r="E986" s="158">
        <f>E210+E292+E327+E356+E366+E396+E481+E632+E748+E779</f>
        <v>528518.9299999999</v>
      </c>
      <c r="F986" s="41">
        <f aca="true" t="shared" si="53" ref="F986:F1039">E986/D986*100</f>
        <v>100</v>
      </c>
      <c r="G986" s="170">
        <f t="shared" si="52"/>
        <v>0</v>
      </c>
    </row>
    <row r="987" spans="1:7" ht="25.5">
      <c r="A987" s="95"/>
      <c r="B987" s="159" t="s">
        <v>504</v>
      </c>
      <c r="C987" s="79"/>
      <c r="D987" s="169">
        <v>147642.35</v>
      </c>
      <c r="E987" s="169">
        <v>147642.35</v>
      </c>
      <c r="F987" s="41">
        <f t="shared" si="53"/>
        <v>100</v>
      </c>
      <c r="G987" s="170">
        <f t="shared" si="52"/>
        <v>0</v>
      </c>
    </row>
    <row r="988" spans="1:7" ht="12.75">
      <c r="A988" s="95"/>
      <c r="B988" s="79" t="s">
        <v>505</v>
      </c>
      <c r="C988" s="79"/>
      <c r="D988" s="158">
        <f>D986-D987</f>
        <v>380876.57999999996</v>
      </c>
      <c r="E988" s="158">
        <f>E986-E987</f>
        <v>380876.57999999996</v>
      </c>
      <c r="F988" s="41">
        <f t="shared" si="53"/>
        <v>100</v>
      </c>
      <c r="G988" s="170">
        <f t="shared" si="52"/>
        <v>0</v>
      </c>
    </row>
    <row r="989" spans="1:7" ht="12.75">
      <c r="A989" s="95"/>
      <c r="B989" s="70" t="s">
        <v>453</v>
      </c>
      <c r="C989" s="70" t="s">
        <v>444</v>
      </c>
      <c r="D989" s="160">
        <f>D752</f>
        <v>54531.82</v>
      </c>
      <c r="E989" s="160">
        <f>E752</f>
        <v>54531.82</v>
      </c>
      <c r="F989" s="41">
        <f t="shared" si="53"/>
        <v>100</v>
      </c>
      <c r="G989" s="170">
        <f t="shared" si="52"/>
        <v>0</v>
      </c>
    </row>
    <row r="990" spans="1:7" ht="25.5">
      <c r="A990" s="95"/>
      <c r="B990" s="159" t="s">
        <v>504</v>
      </c>
      <c r="C990" s="79"/>
      <c r="D990" s="169"/>
      <c r="E990" s="169"/>
      <c r="F990" s="41" t="e">
        <f t="shared" si="53"/>
        <v>#DIV/0!</v>
      </c>
      <c r="G990" s="170">
        <f t="shared" si="52"/>
        <v>0</v>
      </c>
    </row>
    <row r="991" spans="1:7" ht="12.75">
      <c r="A991" s="95"/>
      <c r="B991" s="79" t="s">
        <v>505</v>
      </c>
      <c r="C991" s="79"/>
      <c r="D991" s="158">
        <f>D989-D990</f>
        <v>54531.82</v>
      </c>
      <c r="E991" s="158">
        <f>E989-E990</f>
        <v>54531.82</v>
      </c>
      <c r="F991" s="41">
        <f t="shared" si="53"/>
        <v>100</v>
      </c>
      <c r="G991" s="170">
        <f t="shared" si="52"/>
        <v>0</v>
      </c>
    </row>
    <row r="992" spans="1:7" ht="12.75">
      <c r="A992" s="95"/>
      <c r="B992" s="70" t="s">
        <v>455</v>
      </c>
      <c r="C992" s="70" t="s">
        <v>88</v>
      </c>
      <c r="D992" s="160">
        <f>D764</f>
        <v>0</v>
      </c>
      <c r="E992" s="160">
        <f>E764</f>
        <v>0</v>
      </c>
      <c r="F992" s="41" t="e">
        <f t="shared" si="53"/>
        <v>#DIV/0!</v>
      </c>
      <c r="G992" s="170">
        <f t="shared" si="52"/>
        <v>0</v>
      </c>
    </row>
    <row r="993" spans="1:7" ht="25.5">
      <c r="A993" s="95"/>
      <c r="B993" s="159" t="s">
        <v>504</v>
      </c>
      <c r="C993" s="79"/>
      <c r="D993" s="169"/>
      <c r="E993" s="169"/>
      <c r="F993" s="41" t="e">
        <f t="shared" si="53"/>
        <v>#DIV/0!</v>
      </c>
      <c r="G993" s="170">
        <f t="shared" si="52"/>
        <v>0</v>
      </c>
    </row>
    <row r="994" spans="1:7" ht="12.75">
      <c r="A994" s="95"/>
      <c r="B994" s="79" t="s">
        <v>505</v>
      </c>
      <c r="C994" s="79"/>
      <c r="D994" s="158">
        <f>D992-D993</f>
        <v>0</v>
      </c>
      <c r="E994" s="158">
        <f>E992-E993</f>
        <v>0</v>
      </c>
      <c r="F994" s="41" t="e">
        <f t="shared" si="53"/>
        <v>#DIV/0!</v>
      </c>
      <c r="G994" s="170">
        <f t="shared" si="52"/>
        <v>0</v>
      </c>
    </row>
    <row r="995" spans="1:7" ht="12.75">
      <c r="A995" s="95"/>
      <c r="B995" s="70" t="s">
        <v>454</v>
      </c>
      <c r="C995" s="70" t="s">
        <v>88</v>
      </c>
      <c r="D995" s="160">
        <f>D760</f>
        <v>0</v>
      </c>
      <c r="E995" s="160">
        <f>E760</f>
        <v>0</v>
      </c>
      <c r="F995" s="41" t="e">
        <f t="shared" si="53"/>
        <v>#DIV/0!</v>
      </c>
      <c r="G995" s="170">
        <f t="shared" si="52"/>
        <v>0</v>
      </c>
    </row>
    <row r="996" spans="1:7" ht="25.5">
      <c r="A996" s="95"/>
      <c r="B996" s="159" t="s">
        <v>504</v>
      </c>
      <c r="C996" s="79"/>
      <c r="D996" s="169"/>
      <c r="E996" s="169"/>
      <c r="F996" s="41" t="e">
        <f t="shared" si="53"/>
        <v>#DIV/0!</v>
      </c>
      <c r="G996" s="170">
        <f t="shared" si="52"/>
        <v>0</v>
      </c>
    </row>
    <row r="997" spans="1:7" ht="12.75">
      <c r="A997" s="95"/>
      <c r="B997" s="79" t="s">
        <v>505</v>
      </c>
      <c r="C997" s="79"/>
      <c r="D997" s="158">
        <f>D995-D996</f>
        <v>0</v>
      </c>
      <c r="E997" s="158">
        <f>E995-E996</f>
        <v>0</v>
      </c>
      <c r="F997" s="41" t="e">
        <f t="shared" si="53"/>
        <v>#DIV/0!</v>
      </c>
      <c r="G997" s="170">
        <f t="shared" si="52"/>
        <v>0</v>
      </c>
    </row>
    <row r="998" spans="1:7" ht="12.75">
      <c r="A998" s="95"/>
      <c r="B998" s="70" t="s">
        <v>452</v>
      </c>
      <c r="C998" s="70"/>
      <c r="D998" s="160">
        <f>D892</f>
        <v>0</v>
      </c>
      <c r="E998" s="160">
        <f>E892</f>
        <v>0</v>
      </c>
      <c r="F998" s="41" t="e">
        <f t="shared" si="53"/>
        <v>#DIV/0!</v>
      </c>
      <c r="G998" s="170">
        <f t="shared" si="52"/>
        <v>0</v>
      </c>
    </row>
    <row r="999" spans="1:7" ht="25.5">
      <c r="A999" s="95"/>
      <c r="B999" s="159" t="s">
        <v>504</v>
      </c>
      <c r="C999" s="79"/>
      <c r="D999" s="158">
        <f>D1002+D1005</f>
        <v>0</v>
      </c>
      <c r="E999" s="158">
        <f>E1002+E1005</f>
        <v>0</v>
      </c>
      <c r="F999" s="41" t="e">
        <f t="shared" si="53"/>
        <v>#DIV/0!</v>
      </c>
      <c r="G999" s="170">
        <f t="shared" si="52"/>
        <v>0</v>
      </c>
    </row>
    <row r="1000" spans="1:7" ht="12.75">
      <c r="A1000" s="95"/>
      <c r="B1000" s="79" t="s">
        <v>505</v>
      </c>
      <c r="C1000" s="79"/>
      <c r="D1000" s="158">
        <f>D998-D999</f>
        <v>0</v>
      </c>
      <c r="E1000" s="158">
        <f>E998-E999</f>
        <v>0</v>
      </c>
      <c r="F1000" s="41" t="e">
        <f t="shared" si="53"/>
        <v>#DIV/0!</v>
      </c>
      <c r="G1000" s="170">
        <f t="shared" si="52"/>
        <v>0</v>
      </c>
    </row>
    <row r="1001" spans="1:7" ht="12.75">
      <c r="A1001" s="95"/>
      <c r="B1001" s="79"/>
      <c r="C1001" s="91" t="s">
        <v>470</v>
      </c>
      <c r="D1001" s="158">
        <f>D559+D722+D454+D465</f>
        <v>0</v>
      </c>
      <c r="E1001" s="158">
        <f>E559+E722+E454+E465</f>
        <v>0</v>
      </c>
      <c r="F1001" s="41" t="e">
        <f t="shared" si="53"/>
        <v>#DIV/0!</v>
      </c>
      <c r="G1001" s="170">
        <f t="shared" si="52"/>
        <v>0</v>
      </c>
    </row>
    <row r="1002" spans="1:7" ht="25.5">
      <c r="A1002" s="95"/>
      <c r="B1002" s="159" t="s">
        <v>504</v>
      </c>
      <c r="C1002" s="79"/>
      <c r="D1002" s="169"/>
      <c r="E1002" s="169"/>
      <c r="F1002" s="41" t="e">
        <f t="shared" si="53"/>
        <v>#DIV/0!</v>
      </c>
      <c r="G1002" s="170">
        <f t="shared" si="52"/>
        <v>0</v>
      </c>
    </row>
    <row r="1003" spans="1:7" ht="12.75">
      <c r="A1003" s="95"/>
      <c r="B1003" s="79" t="s">
        <v>505</v>
      </c>
      <c r="C1003" s="79"/>
      <c r="D1003" s="158">
        <f>D1001-D1002</f>
        <v>0</v>
      </c>
      <c r="E1003" s="158">
        <f>E1001-E1002</f>
        <v>0</v>
      </c>
      <c r="F1003" s="41" t="e">
        <f t="shared" si="53"/>
        <v>#DIV/0!</v>
      </c>
      <c r="G1003" s="170">
        <f t="shared" si="52"/>
        <v>0</v>
      </c>
    </row>
    <row r="1004" spans="1:7" ht="12.75">
      <c r="A1004" s="95"/>
      <c r="B1004" s="79"/>
      <c r="C1004" s="91" t="s">
        <v>471</v>
      </c>
      <c r="D1004" s="158">
        <f>D456+D467+D561+D724</f>
        <v>0</v>
      </c>
      <c r="E1004" s="158">
        <f>E456+E467+E561+E724</f>
        <v>0</v>
      </c>
      <c r="F1004" s="41" t="e">
        <f t="shared" si="53"/>
        <v>#DIV/0!</v>
      </c>
      <c r="G1004" s="170">
        <f t="shared" si="52"/>
        <v>0</v>
      </c>
    </row>
    <row r="1005" spans="1:7" ht="25.5">
      <c r="A1005" s="95"/>
      <c r="B1005" s="159" t="s">
        <v>504</v>
      </c>
      <c r="C1005" s="79"/>
      <c r="D1005" s="169"/>
      <c r="E1005" s="169"/>
      <c r="F1005" s="41" t="e">
        <f t="shared" si="53"/>
        <v>#DIV/0!</v>
      </c>
      <c r="G1005" s="170">
        <f t="shared" si="52"/>
        <v>0</v>
      </c>
    </row>
    <row r="1006" spans="1:7" ht="12.75">
      <c r="A1006" s="95"/>
      <c r="B1006" s="79" t="s">
        <v>505</v>
      </c>
      <c r="C1006" s="79"/>
      <c r="D1006" s="158">
        <f>D1004-D1005</f>
        <v>0</v>
      </c>
      <c r="E1006" s="158">
        <f>E1004-E1005</f>
        <v>0</v>
      </c>
      <c r="F1006" s="41" t="e">
        <f t="shared" si="53"/>
        <v>#DIV/0!</v>
      </c>
      <c r="G1006" s="170">
        <f t="shared" si="52"/>
        <v>0</v>
      </c>
    </row>
    <row r="1007" spans="1:7" ht="12.75">
      <c r="A1007" s="95"/>
      <c r="B1007" s="70" t="s">
        <v>457</v>
      </c>
      <c r="C1007" s="70" t="s">
        <v>92</v>
      </c>
      <c r="D1007" s="160">
        <f>D819</f>
        <v>36180</v>
      </c>
      <c r="E1007" s="160">
        <f>E819</f>
        <v>36180</v>
      </c>
      <c r="F1007" s="41"/>
      <c r="G1007" s="170">
        <f t="shared" si="52"/>
        <v>0</v>
      </c>
    </row>
    <row r="1008" spans="1:7" ht="25.5">
      <c r="A1008" s="95"/>
      <c r="B1008" s="159" t="s">
        <v>504</v>
      </c>
      <c r="C1008" s="79"/>
      <c r="D1008" s="169"/>
      <c r="E1008" s="169"/>
      <c r="F1008" s="41"/>
      <c r="G1008" s="170">
        <f t="shared" si="52"/>
        <v>0</v>
      </c>
    </row>
    <row r="1009" spans="1:7" ht="12.75">
      <c r="A1009" s="95"/>
      <c r="B1009" s="79" t="s">
        <v>505</v>
      </c>
      <c r="C1009" s="79"/>
      <c r="D1009" s="158">
        <f>D1007-D1008</f>
        <v>36180</v>
      </c>
      <c r="E1009" s="158">
        <f>E1007-E1008</f>
        <v>36180</v>
      </c>
      <c r="F1009" s="41"/>
      <c r="G1009" s="170">
        <f t="shared" si="52"/>
        <v>0</v>
      </c>
    </row>
    <row r="1010" spans="1:7" ht="12.75">
      <c r="A1010" s="95"/>
      <c r="B1010" s="70" t="s">
        <v>456</v>
      </c>
      <c r="C1010" s="70" t="s">
        <v>477</v>
      </c>
      <c r="D1010" s="160">
        <f>D783</f>
        <v>0</v>
      </c>
      <c r="E1010" s="160">
        <f>E783</f>
        <v>0</v>
      </c>
      <c r="F1010" s="41" t="e">
        <f t="shared" si="53"/>
        <v>#DIV/0!</v>
      </c>
      <c r="G1010" s="170">
        <f t="shared" si="52"/>
        <v>0</v>
      </c>
    </row>
    <row r="1011" spans="1:7" ht="25.5">
      <c r="A1011" s="95"/>
      <c r="B1011" s="159" t="s">
        <v>504</v>
      </c>
      <c r="C1011" s="79"/>
      <c r="D1011" s="169"/>
      <c r="E1011" s="169"/>
      <c r="F1011" s="41" t="e">
        <f t="shared" si="53"/>
        <v>#DIV/0!</v>
      </c>
      <c r="G1011" s="170">
        <f t="shared" si="52"/>
        <v>0</v>
      </c>
    </row>
    <row r="1012" spans="1:7" ht="12.75">
      <c r="A1012" s="95"/>
      <c r="B1012" s="79" t="s">
        <v>505</v>
      </c>
      <c r="C1012" s="79"/>
      <c r="D1012" s="158">
        <f>D1010-D1011</f>
        <v>0</v>
      </c>
      <c r="E1012" s="158">
        <f>E1010-E1011</f>
        <v>0</v>
      </c>
      <c r="F1012" s="41" t="e">
        <f t="shared" si="53"/>
        <v>#DIV/0!</v>
      </c>
      <c r="G1012" s="170">
        <f aca="true" t="shared" si="54" ref="G1012:G1039">D1012-E1012</f>
        <v>0</v>
      </c>
    </row>
    <row r="1013" spans="1:7" ht="12.75">
      <c r="A1013" s="95"/>
      <c r="B1013" s="70" t="s">
        <v>449</v>
      </c>
      <c r="C1013" s="70"/>
      <c r="D1013" s="160">
        <f>D900</f>
        <v>0</v>
      </c>
      <c r="E1013" s="160">
        <f>E900</f>
        <v>0</v>
      </c>
      <c r="F1013" s="41" t="e">
        <f t="shared" si="53"/>
        <v>#DIV/0!</v>
      </c>
      <c r="G1013" s="170">
        <f t="shared" si="54"/>
        <v>0</v>
      </c>
    </row>
    <row r="1014" spans="1:7" ht="25.5">
      <c r="A1014" s="95"/>
      <c r="B1014" s="159" t="s">
        <v>504</v>
      </c>
      <c r="C1014" s="79"/>
      <c r="D1014" s="158">
        <f>D1017+D1020</f>
        <v>0</v>
      </c>
      <c r="E1014" s="158">
        <f>E1017+E1020</f>
        <v>0</v>
      </c>
      <c r="F1014" s="41" t="e">
        <f t="shared" si="53"/>
        <v>#DIV/0!</v>
      </c>
      <c r="G1014" s="170">
        <f t="shared" si="54"/>
        <v>0</v>
      </c>
    </row>
    <row r="1015" spans="1:7" ht="12.75">
      <c r="A1015" s="95"/>
      <c r="B1015" s="79" t="s">
        <v>505</v>
      </c>
      <c r="C1015" s="79"/>
      <c r="D1015" s="158">
        <f>D1013-D1014</f>
        <v>0</v>
      </c>
      <c r="E1015" s="158">
        <f>E1013-E1014</f>
        <v>0</v>
      </c>
      <c r="F1015" s="41" t="e">
        <f t="shared" si="53"/>
        <v>#DIV/0!</v>
      </c>
      <c r="G1015" s="170">
        <f t="shared" si="54"/>
        <v>0</v>
      </c>
    </row>
    <row r="1016" spans="1:7" ht="12.75">
      <c r="A1016" s="95"/>
      <c r="B1016" s="79"/>
      <c r="C1016" s="91" t="s">
        <v>478</v>
      </c>
      <c r="D1016" s="158">
        <f>D546</f>
        <v>0</v>
      </c>
      <c r="E1016" s="158">
        <f>E546</f>
        <v>0</v>
      </c>
      <c r="F1016" s="41" t="e">
        <f t="shared" si="53"/>
        <v>#DIV/0!</v>
      </c>
      <c r="G1016" s="170">
        <f t="shared" si="54"/>
        <v>0</v>
      </c>
    </row>
    <row r="1017" spans="1:7" ht="25.5">
      <c r="A1017" s="95"/>
      <c r="B1017" s="159" t="s">
        <v>504</v>
      </c>
      <c r="C1017" s="79"/>
      <c r="D1017" s="169"/>
      <c r="E1017" s="169"/>
      <c r="F1017" s="41" t="e">
        <f t="shared" si="53"/>
        <v>#DIV/0!</v>
      </c>
      <c r="G1017" s="170">
        <f t="shared" si="54"/>
        <v>0</v>
      </c>
    </row>
    <row r="1018" spans="1:7" ht="12.75">
      <c r="A1018" s="95"/>
      <c r="B1018" s="79" t="s">
        <v>505</v>
      </c>
      <c r="C1018" s="79"/>
      <c r="D1018" s="158">
        <f>D1016-D1017</f>
        <v>0</v>
      </c>
      <c r="E1018" s="158">
        <f>E1016-E1017</f>
        <v>0</v>
      </c>
      <c r="F1018" s="41" t="e">
        <f t="shared" si="53"/>
        <v>#DIV/0!</v>
      </c>
      <c r="G1018" s="170">
        <f t="shared" si="54"/>
        <v>0</v>
      </c>
    </row>
    <row r="1019" spans="1:7" ht="12.75">
      <c r="A1019" s="95"/>
      <c r="B1019" s="79"/>
      <c r="C1019" s="91" t="s">
        <v>467</v>
      </c>
      <c r="D1019" s="158">
        <f>D277+D430+D478</f>
        <v>0</v>
      </c>
      <c r="E1019" s="158">
        <f>E277+E430+E478</f>
        <v>0</v>
      </c>
      <c r="F1019" s="41" t="e">
        <f t="shared" si="53"/>
        <v>#DIV/0!</v>
      </c>
      <c r="G1019" s="170">
        <f t="shared" si="54"/>
        <v>0</v>
      </c>
    </row>
    <row r="1020" spans="1:7" ht="25.5">
      <c r="A1020" s="95"/>
      <c r="B1020" s="159" t="s">
        <v>504</v>
      </c>
      <c r="C1020" s="79"/>
      <c r="D1020" s="169"/>
      <c r="E1020" s="169"/>
      <c r="F1020" s="41" t="e">
        <f t="shared" si="53"/>
        <v>#DIV/0!</v>
      </c>
      <c r="G1020" s="170">
        <f t="shared" si="54"/>
        <v>0</v>
      </c>
    </row>
    <row r="1021" spans="1:7" ht="12.75">
      <c r="A1021" s="95"/>
      <c r="B1021" s="79" t="s">
        <v>505</v>
      </c>
      <c r="C1021" s="79"/>
      <c r="D1021" s="158">
        <f>D1019-D1020</f>
        <v>0</v>
      </c>
      <c r="E1021" s="158">
        <f>E1019-E1020</f>
        <v>0</v>
      </c>
      <c r="F1021" s="41" t="e">
        <f t="shared" si="53"/>
        <v>#DIV/0!</v>
      </c>
      <c r="G1021" s="170">
        <f t="shared" si="54"/>
        <v>0</v>
      </c>
    </row>
    <row r="1022" spans="1:7" ht="12.75">
      <c r="A1022" s="95"/>
      <c r="B1022" s="70" t="s">
        <v>568</v>
      </c>
      <c r="C1022" s="70" t="s">
        <v>476</v>
      </c>
      <c r="D1022" s="160">
        <f>D282</f>
        <v>0</v>
      </c>
      <c r="E1022" s="160">
        <f>E282</f>
        <v>0</v>
      </c>
      <c r="F1022" s="41"/>
      <c r="G1022" s="170">
        <f t="shared" si="54"/>
        <v>0</v>
      </c>
    </row>
    <row r="1023" spans="1:7" ht="25.5">
      <c r="A1023" s="95"/>
      <c r="B1023" s="159" t="s">
        <v>504</v>
      </c>
      <c r="C1023" s="79"/>
      <c r="D1023" s="169"/>
      <c r="E1023" s="169"/>
      <c r="F1023" s="41"/>
      <c r="G1023" s="170">
        <f t="shared" si="54"/>
        <v>0</v>
      </c>
    </row>
    <row r="1024" spans="1:7" ht="12.75">
      <c r="A1024" s="95"/>
      <c r="B1024" s="79" t="s">
        <v>505</v>
      </c>
      <c r="C1024" s="79"/>
      <c r="D1024" s="158">
        <f>D1022-D1023</f>
        <v>0</v>
      </c>
      <c r="E1024" s="158">
        <f>E1022-E1023</f>
        <v>0</v>
      </c>
      <c r="F1024" s="41"/>
      <c r="G1024" s="170">
        <f t="shared" si="54"/>
        <v>0</v>
      </c>
    </row>
    <row r="1025" spans="1:7" ht="12.75">
      <c r="A1025" s="95"/>
      <c r="B1025" s="70" t="s">
        <v>479</v>
      </c>
      <c r="C1025" s="70" t="s">
        <v>476</v>
      </c>
      <c r="D1025" s="160">
        <f>D907</f>
        <v>0</v>
      </c>
      <c r="E1025" s="160">
        <f>E907</f>
        <v>0</v>
      </c>
      <c r="F1025" s="41" t="e">
        <f t="shared" si="53"/>
        <v>#DIV/0!</v>
      </c>
      <c r="G1025" s="170">
        <f t="shared" si="54"/>
        <v>0</v>
      </c>
    </row>
    <row r="1026" spans="1:7" ht="25.5">
      <c r="A1026" s="95"/>
      <c r="B1026" s="159" t="s">
        <v>504</v>
      </c>
      <c r="C1026" s="79"/>
      <c r="D1026" s="169"/>
      <c r="E1026" s="169"/>
      <c r="F1026" s="41" t="e">
        <f t="shared" si="53"/>
        <v>#DIV/0!</v>
      </c>
      <c r="G1026" s="170">
        <f t="shared" si="54"/>
        <v>0</v>
      </c>
    </row>
    <row r="1027" spans="1:7" ht="12.75">
      <c r="A1027" s="95"/>
      <c r="B1027" s="79" t="s">
        <v>505</v>
      </c>
      <c r="C1027" s="79"/>
      <c r="D1027" s="158">
        <f>D1025-D1026</f>
        <v>0</v>
      </c>
      <c r="E1027" s="158">
        <f>E1025-E1026</f>
        <v>0</v>
      </c>
      <c r="F1027" s="41" t="e">
        <f t="shared" si="53"/>
        <v>#DIV/0!</v>
      </c>
      <c r="G1027" s="170">
        <f t="shared" si="54"/>
        <v>0</v>
      </c>
    </row>
    <row r="1028" spans="1:7" ht="12.75">
      <c r="A1028" s="95"/>
      <c r="B1028" s="70" t="s">
        <v>480</v>
      </c>
      <c r="C1028" s="70" t="s">
        <v>476</v>
      </c>
      <c r="D1028" s="160">
        <f>D911</f>
        <v>0</v>
      </c>
      <c r="E1028" s="160">
        <f>E911</f>
        <v>0</v>
      </c>
      <c r="F1028" s="41" t="e">
        <f t="shared" si="53"/>
        <v>#DIV/0!</v>
      </c>
      <c r="G1028" s="170">
        <f t="shared" si="54"/>
        <v>0</v>
      </c>
    </row>
    <row r="1029" spans="1:7" ht="25.5">
      <c r="A1029" s="95"/>
      <c r="B1029" s="159" t="s">
        <v>504</v>
      </c>
      <c r="C1029" s="79"/>
      <c r="D1029" s="169"/>
      <c r="E1029" s="169"/>
      <c r="F1029" s="41" t="e">
        <f t="shared" si="53"/>
        <v>#DIV/0!</v>
      </c>
      <c r="G1029" s="170">
        <f t="shared" si="54"/>
        <v>0</v>
      </c>
    </row>
    <row r="1030" spans="1:7" ht="12.75">
      <c r="A1030" s="95"/>
      <c r="B1030" s="79" t="s">
        <v>505</v>
      </c>
      <c r="C1030" s="79"/>
      <c r="D1030" s="158">
        <f>D1028-D1029</f>
        <v>0</v>
      </c>
      <c r="E1030" s="158">
        <f>E1028-E1029</f>
        <v>0</v>
      </c>
      <c r="F1030" s="41" t="e">
        <f t="shared" si="53"/>
        <v>#DIV/0!</v>
      </c>
      <c r="G1030" s="170">
        <f t="shared" si="54"/>
        <v>0</v>
      </c>
    </row>
    <row r="1031" spans="1:7" ht="12.75">
      <c r="A1031" s="95"/>
      <c r="B1031" s="70" t="s">
        <v>481</v>
      </c>
      <c r="C1031" s="70" t="s">
        <v>476</v>
      </c>
      <c r="D1031" s="160">
        <f>D915</f>
        <v>3150.5</v>
      </c>
      <c r="E1031" s="160">
        <f>E915</f>
        <v>3150.5</v>
      </c>
      <c r="F1031" s="41">
        <f t="shared" si="53"/>
        <v>100</v>
      </c>
      <c r="G1031" s="170">
        <f t="shared" si="54"/>
        <v>0</v>
      </c>
    </row>
    <row r="1032" spans="1:7" ht="25.5">
      <c r="A1032" s="95"/>
      <c r="B1032" s="159" t="s">
        <v>504</v>
      </c>
      <c r="C1032" s="79"/>
      <c r="D1032" s="169"/>
      <c r="E1032" s="169"/>
      <c r="F1032" s="41" t="e">
        <f t="shared" si="53"/>
        <v>#DIV/0!</v>
      </c>
      <c r="G1032" s="170">
        <f t="shared" si="54"/>
        <v>0</v>
      </c>
    </row>
    <row r="1033" spans="1:7" ht="12.75">
      <c r="A1033" s="95"/>
      <c r="B1033" s="79" t="s">
        <v>505</v>
      </c>
      <c r="C1033" s="79"/>
      <c r="D1033" s="158">
        <f>D1031-D1032</f>
        <v>3150.5</v>
      </c>
      <c r="E1033" s="158">
        <f>E1031-E1032</f>
        <v>3150.5</v>
      </c>
      <c r="F1033" s="41">
        <f t="shared" si="53"/>
        <v>100</v>
      </c>
      <c r="G1033" s="170">
        <f t="shared" si="54"/>
        <v>0</v>
      </c>
    </row>
    <row r="1034" spans="1:7" ht="12.75">
      <c r="A1034" s="95"/>
      <c r="B1034" s="70" t="s">
        <v>482</v>
      </c>
      <c r="C1034" s="70" t="s">
        <v>476</v>
      </c>
      <c r="D1034" s="160">
        <f>D919</f>
        <v>0</v>
      </c>
      <c r="E1034" s="160">
        <f>E919</f>
        <v>0</v>
      </c>
      <c r="F1034" s="41" t="e">
        <f t="shared" si="53"/>
        <v>#DIV/0!</v>
      </c>
      <c r="G1034" s="170">
        <f t="shared" si="54"/>
        <v>0</v>
      </c>
    </row>
    <row r="1035" spans="1:7" ht="25.5">
      <c r="A1035" s="95"/>
      <c r="B1035" s="159" t="s">
        <v>504</v>
      </c>
      <c r="C1035" s="79"/>
      <c r="D1035" s="169"/>
      <c r="E1035" s="169"/>
      <c r="F1035" s="41" t="e">
        <f t="shared" si="53"/>
        <v>#DIV/0!</v>
      </c>
      <c r="G1035" s="170">
        <f t="shared" si="54"/>
        <v>0</v>
      </c>
    </row>
    <row r="1036" spans="1:7" ht="12.75">
      <c r="A1036" s="95"/>
      <c r="B1036" s="79" t="s">
        <v>505</v>
      </c>
      <c r="C1036" s="79"/>
      <c r="D1036" s="158">
        <f>D1034-D1035</f>
        <v>0</v>
      </c>
      <c r="E1036" s="158">
        <f>E1034-E1035</f>
        <v>0</v>
      </c>
      <c r="F1036" s="41" t="e">
        <f t="shared" si="53"/>
        <v>#DIV/0!</v>
      </c>
      <c r="G1036" s="170">
        <f t="shared" si="54"/>
        <v>0</v>
      </c>
    </row>
    <row r="1037" spans="1:7" ht="12.75">
      <c r="A1037" s="95"/>
      <c r="B1037" s="91" t="s">
        <v>483</v>
      </c>
      <c r="C1037" s="91"/>
      <c r="D1037" s="161">
        <f>D923+D926+D929+D932+D935+D938+D941+D959+D989+D992+D995+D998+D1010+D1013+D1025+D1028+D1031+D1034+D1022+D1007</f>
        <v>5401686.3100000005</v>
      </c>
      <c r="E1037" s="161">
        <f>E923+E926+E929+E932+E935+E938+E941+E959+E989+E992+E995+E998+E1010+E1013+E1025+E1028+E1031+E1034+E1022+E1007</f>
        <v>5401686.3100000005</v>
      </c>
      <c r="F1037" s="41">
        <f t="shared" si="53"/>
        <v>100</v>
      </c>
      <c r="G1037" s="170">
        <f t="shared" si="54"/>
        <v>0</v>
      </c>
    </row>
    <row r="1038" spans="1:7" ht="25.5">
      <c r="A1038" s="122"/>
      <c r="B1038" s="162" t="s">
        <v>504</v>
      </c>
      <c r="C1038" s="163"/>
      <c r="D1038" s="92">
        <f>D924+D927+D930+D933+D936+D939+D942+D960+D990+D993+D996+D999+D1011+D1014+D1026+D1029+D1032+D1035+D1023+D1008</f>
        <v>423154</v>
      </c>
      <c r="E1038" s="92">
        <f>E924+E927+E930+E933+E936+E939+E942+E960+E990+E993+E996+E999+E1011+E1014+E1026+E1029+E1032+E1035+E1023+E1008</f>
        <v>423154</v>
      </c>
      <c r="F1038" s="41">
        <f t="shared" si="53"/>
        <v>100</v>
      </c>
      <c r="G1038" s="170">
        <f t="shared" si="54"/>
        <v>0</v>
      </c>
    </row>
    <row r="1039" spans="1:7" ht="12.75">
      <c r="A1039" s="107"/>
      <c r="B1039" s="91" t="s">
        <v>505</v>
      </c>
      <c r="C1039" s="91"/>
      <c r="D1039" s="161">
        <f>D1037-D1038</f>
        <v>4978532.3100000005</v>
      </c>
      <c r="E1039" s="161">
        <f>E1037-E1038</f>
        <v>4978532.3100000005</v>
      </c>
      <c r="F1039" s="41">
        <f t="shared" si="53"/>
        <v>100</v>
      </c>
      <c r="G1039" s="170">
        <f t="shared" si="54"/>
        <v>0</v>
      </c>
    </row>
    <row r="1040" spans="1:7" s="127" customFormat="1" ht="83.25" customHeight="1">
      <c r="A1040" s="239" t="s">
        <v>206</v>
      </c>
      <c r="B1040" s="240"/>
      <c r="C1040" s="141" t="s">
        <v>205</v>
      </c>
      <c r="D1040" s="142" t="s">
        <v>207</v>
      </c>
      <c r="E1040" s="143" t="s">
        <v>208</v>
      </c>
      <c r="F1040" s="143" t="s">
        <v>137</v>
      </c>
      <c r="G1040" s="137" t="e">
        <f aca="true" t="shared" si="55" ref="G1040:G1073">D1040-E1040</f>
        <v>#VALUE!</v>
      </c>
    </row>
    <row r="1041" spans="1:7" s="127" customFormat="1" ht="15">
      <c r="A1041" s="144" t="s">
        <v>350</v>
      </c>
      <c r="B1041" s="145"/>
      <c r="C1041" s="146"/>
      <c r="D1041" s="147">
        <f>D96+D121+D114</f>
        <v>68900</v>
      </c>
      <c r="E1041" s="147">
        <f>E96+E121+E114</f>
        <v>68900</v>
      </c>
      <c r="F1041" s="148"/>
      <c r="G1041" s="137">
        <f t="shared" si="55"/>
        <v>0</v>
      </c>
    </row>
    <row r="1042" spans="1:7" s="127" customFormat="1" ht="15">
      <c r="A1042" s="144" t="s">
        <v>351</v>
      </c>
      <c r="B1042" s="145"/>
      <c r="C1042" s="146"/>
      <c r="D1042" s="147">
        <f>D97+D98+D99+D100+D101+D102+D103+D116-D119+D123+D125</f>
        <v>53000</v>
      </c>
      <c r="E1042" s="147">
        <f>E97+E98+E99+E100+E101+E102+E103+E116-E119+E123+E125</f>
        <v>53000</v>
      </c>
      <c r="F1042" s="148"/>
      <c r="G1042" s="137">
        <f t="shared" si="55"/>
        <v>0</v>
      </c>
    </row>
    <row r="1043" spans="1:7" s="128" customFormat="1" ht="16.5" customHeight="1">
      <c r="A1043" s="237" t="s">
        <v>209</v>
      </c>
      <c r="B1043" s="238"/>
      <c r="C1043" s="149">
        <v>7</v>
      </c>
      <c r="D1043" s="150">
        <f aca="true" t="shared" si="56" ref="D1043:E1046">D1047+D1051+D1055+D1059+D1063+D1069+D1101+D1107+D1173+D1277+D1290+D1295+D1300+D1305+D1363+D1433+D1525+D1529+D1535+D1587+D1591+D1595</f>
        <v>5401686.31</v>
      </c>
      <c r="E1043" s="150">
        <f t="shared" si="56"/>
        <v>5401686.31</v>
      </c>
      <c r="F1043" s="41">
        <f aca="true" t="shared" si="57" ref="F1043:F1104">E1043/D1043*100</f>
        <v>100</v>
      </c>
      <c r="G1043" s="137">
        <f t="shared" si="55"/>
        <v>0</v>
      </c>
    </row>
    <row r="1044" spans="1:7" s="128" customFormat="1" ht="15" customHeight="1">
      <c r="A1044" s="235" t="s">
        <v>210</v>
      </c>
      <c r="B1044" s="236"/>
      <c r="C1044" s="149">
        <v>8</v>
      </c>
      <c r="D1044" s="151">
        <f t="shared" si="56"/>
        <v>68900</v>
      </c>
      <c r="E1044" s="151">
        <f t="shared" si="56"/>
        <v>68900</v>
      </c>
      <c r="F1044" s="41">
        <f t="shared" si="57"/>
        <v>100</v>
      </c>
      <c r="G1044" s="137">
        <f t="shared" si="55"/>
        <v>0</v>
      </c>
    </row>
    <row r="1045" spans="1:7" s="128" customFormat="1" ht="15" customHeight="1">
      <c r="A1045" s="235" t="s">
        <v>211</v>
      </c>
      <c r="B1045" s="236"/>
      <c r="C1045" s="149">
        <v>9</v>
      </c>
      <c r="D1045" s="151">
        <f t="shared" si="56"/>
        <v>354254</v>
      </c>
      <c r="E1045" s="151">
        <f t="shared" si="56"/>
        <v>354254</v>
      </c>
      <c r="F1045" s="41">
        <f t="shared" si="57"/>
        <v>100</v>
      </c>
      <c r="G1045" s="137">
        <f t="shared" si="55"/>
        <v>0</v>
      </c>
    </row>
    <row r="1046" spans="1:7" s="128" customFormat="1" ht="15">
      <c r="A1046" s="235" t="s">
        <v>212</v>
      </c>
      <c r="B1046" s="236"/>
      <c r="C1046" s="149">
        <v>10</v>
      </c>
      <c r="D1046" s="151">
        <f t="shared" si="56"/>
        <v>4978532.31</v>
      </c>
      <c r="E1046" s="151">
        <f t="shared" si="56"/>
        <v>4978532.31</v>
      </c>
      <c r="F1046" s="41">
        <f t="shared" si="57"/>
        <v>100</v>
      </c>
      <c r="G1046" s="137">
        <f t="shared" si="55"/>
        <v>0</v>
      </c>
    </row>
    <row r="1047" spans="1:7" ht="12.75">
      <c r="A1047" s="232" t="s">
        <v>213</v>
      </c>
      <c r="B1047" s="231"/>
      <c r="C1047" s="149">
        <v>11</v>
      </c>
      <c r="D1047" s="85">
        <f>D803</f>
        <v>2067942.73</v>
      </c>
      <c r="E1047" s="85">
        <f>E803</f>
        <v>2067942.73</v>
      </c>
      <c r="F1047" s="41">
        <f t="shared" si="57"/>
        <v>100</v>
      </c>
      <c r="G1047" s="137">
        <f t="shared" si="55"/>
        <v>0</v>
      </c>
    </row>
    <row r="1048" spans="1:7" ht="12.75" customHeight="1">
      <c r="A1048" s="230" t="s">
        <v>210</v>
      </c>
      <c r="B1048" s="231"/>
      <c r="C1048" s="149">
        <v>12</v>
      </c>
      <c r="D1048" s="85">
        <f>D331</f>
        <v>47619.05</v>
      </c>
      <c r="E1048" s="85">
        <f>E331</f>
        <v>47619.05</v>
      </c>
      <c r="F1048" s="41">
        <f t="shared" si="57"/>
        <v>100</v>
      </c>
      <c r="G1048" s="137">
        <f t="shared" si="55"/>
        <v>0</v>
      </c>
    </row>
    <row r="1049" spans="1:7" ht="12.75" customHeight="1">
      <c r="A1049" s="230" t="s">
        <v>211</v>
      </c>
      <c r="B1049" s="231"/>
      <c r="C1049" s="149">
        <v>13</v>
      </c>
      <c r="D1049" s="153"/>
      <c r="E1049" s="153"/>
      <c r="F1049" s="41" t="e">
        <f t="shared" si="57"/>
        <v>#DIV/0!</v>
      </c>
      <c r="G1049" s="137">
        <f t="shared" si="55"/>
        <v>0</v>
      </c>
    </row>
    <row r="1050" spans="1:7" ht="12.75" customHeight="1">
      <c r="A1050" s="230" t="s">
        <v>212</v>
      </c>
      <c r="B1050" s="231"/>
      <c r="C1050" s="149">
        <v>14</v>
      </c>
      <c r="D1050" s="85">
        <f>D1047-D1048-D1049</f>
        <v>2020323.68</v>
      </c>
      <c r="E1050" s="85">
        <f>E1047-E1048-E1049</f>
        <v>2020323.68</v>
      </c>
      <c r="F1050" s="41">
        <f t="shared" si="57"/>
        <v>100</v>
      </c>
      <c r="G1050" s="137">
        <f t="shared" si="55"/>
        <v>0</v>
      </c>
    </row>
    <row r="1051" spans="1:7" ht="12.75">
      <c r="A1051" s="232" t="s">
        <v>214</v>
      </c>
      <c r="B1051" s="231"/>
      <c r="C1051" s="149">
        <v>15</v>
      </c>
      <c r="D1051" s="85">
        <f>D804</f>
        <v>2000</v>
      </c>
      <c r="E1051" s="85">
        <f>E804</f>
        <v>2000</v>
      </c>
      <c r="F1051" s="41">
        <f t="shared" si="57"/>
        <v>100</v>
      </c>
      <c r="G1051" s="137">
        <f t="shared" si="55"/>
        <v>0</v>
      </c>
    </row>
    <row r="1052" spans="1:7" ht="12.75" customHeight="1">
      <c r="A1052" s="230" t="s">
        <v>210</v>
      </c>
      <c r="B1052" s="231"/>
      <c r="C1052" s="149">
        <v>16</v>
      </c>
      <c r="D1052" s="85">
        <f>D332</f>
        <v>2000</v>
      </c>
      <c r="E1052" s="85">
        <f>E332</f>
        <v>2000</v>
      </c>
      <c r="F1052" s="41">
        <f t="shared" si="57"/>
        <v>100</v>
      </c>
      <c r="G1052" s="137">
        <f t="shared" si="55"/>
        <v>0</v>
      </c>
    </row>
    <row r="1053" spans="1:7" ht="12.75" customHeight="1">
      <c r="A1053" s="230" t="s">
        <v>211</v>
      </c>
      <c r="B1053" s="231"/>
      <c r="C1053" s="149">
        <v>17</v>
      </c>
      <c r="D1053" s="85"/>
      <c r="E1053" s="85"/>
      <c r="F1053" s="41" t="e">
        <f t="shared" si="57"/>
        <v>#DIV/0!</v>
      </c>
      <c r="G1053" s="137">
        <f t="shared" si="55"/>
        <v>0</v>
      </c>
    </row>
    <row r="1054" spans="1:7" ht="12.75" customHeight="1">
      <c r="A1054" s="230" t="s">
        <v>212</v>
      </c>
      <c r="B1054" s="231"/>
      <c r="C1054" s="149">
        <v>18</v>
      </c>
      <c r="D1054" s="85">
        <f>D1051-D1052-D1053</f>
        <v>0</v>
      </c>
      <c r="E1054" s="85">
        <f>E1051-E1052-E1053</f>
        <v>0</v>
      </c>
      <c r="F1054" s="41" t="e">
        <f t="shared" si="57"/>
        <v>#DIV/0!</v>
      </c>
      <c r="G1054" s="137">
        <f t="shared" si="55"/>
        <v>0</v>
      </c>
    </row>
    <row r="1055" spans="1:7" ht="12.75">
      <c r="A1055" s="232" t="s">
        <v>215</v>
      </c>
      <c r="B1055" s="231"/>
      <c r="C1055" s="154">
        <v>19</v>
      </c>
      <c r="D1055" s="85">
        <f>D805</f>
        <v>610138.29</v>
      </c>
      <c r="E1055" s="85">
        <f>E805</f>
        <v>610138.29</v>
      </c>
      <c r="F1055" s="41">
        <f t="shared" si="57"/>
        <v>100</v>
      </c>
      <c r="G1055" s="137">
        <f t="shared" si="55"/>
        <v>0</v>
      </c>
    </row>
    <row r="1056" spans="1:7" ht="12.75" customHeight="1">
      <c r="A1056" s="230" t="s">
        <v>210</v>
      </c>
      <c r="B1056" s="231"/>
      <c r="C1056" s="154">
        <v>20</v>
      </c>
      <c r="D1056" s="85">
        <f>D333</f>
        <v>14380.95</v>
      </c>
      <c r="E1056" s="85">
        <f>E333</f>
        <v>14380.95</v>
      </c>
      <c r="F1056" s="41">
        <f t="shared" si="57"/>
        <v>100</v>
      </c>
      <c r="G1056" s="137">
        <f t="shared" si="55"/>
        <v>0</v>
      </c>
    </row>
    <row r="1057" spans="1:7" ht="12.75" customHeight="1">
      <c r="A1057" s="230" t="s">
        <v>211</v>
      </c>
      <c r="B1057" s="231"/>
      <c r="C1057" s="154">
        <v>21</v>
      </c>
      <c r="D1057" s="153"/>
      <c r="E1057" s="153"/>
      <c r="F1057" s="41" t="e">
        <f t="shared" si="57"/>
        <v>#DIV/0!</v>
      </c>
      <c r="G1057" s="137">
        <f t="shared" si="55"/>
        <v>0</v>
      </c>
    </row>
    <row r="1058" spans="1:7" ht="12.75" customHeight="1">
      <c r="A1058" s="230" t="s">
        <v>212</v>
      </c>
      <c r="B1058" s="231"/>
      <c r="C1058" s="154">
        <v>22</v>
      </c>
      <c r="D1058" s="85">
        <f>D1055-D1056-D1057</f>
        <v>595757.3400000001</v>
      </c>
      <c r="E1058" s="85">
        <f>E1055-E1056-E1057</f>
        <v>595757.3400000001</v>
      </c>
      <c r="F1058" s="41">
        <f t="shared" si="57"/>
        <v>100</v>
      </c>
      <c r="G1058" s="137">
        <f t="shared" si="55"/>
        <v>0</v>
      </c>
    </row>
    <row r="1059" spans="1:7" ht="12.75">
      <c r="A1059" s="232" t="s">
        <v>216</v>
      </c>
      <c r="B1059" s="231"/>
      <c r="C1059" s="149">
        <v>23</v>
      </c>
      <c r="D1059" s="85">
        <f>D807</f>
        <v>79320.07</v>
      </c>
      <c r="E1059" s="85">
        <f>E807</f>
        <v>79320.07</v>
      </c>
      <c r="F1059" s="41">
        <f t="shared" si="57"/>
        <v>100</v>
      </c>
      <c r="G1059" s="137">
        <f t="shared" si="55"/>
        <v>0</v>
      </c>
    </row>
    <row r="1060" spans="1:7" ht="12.75" customHeight="1">
      <c r="A1060" s="230" t="s">
        <v>210</v>
      </c>
      <c r="B1060" s="231"/>
      <c r="C1060" s="149">
        <v>24</v>
      </c>
      <c r="D1060" s="85">
        <f>D335</f>
        <v>2000</v>
      </c>
      <c r="E1060" s="85">
        <f>E335</f>
        <v>2000</v>
      </c>
      <c r="F1060" s="41">
        <f t="shared" si="57"/>
        <v>100</v>
      </c>
      <c r="G1060" s="137">
        <f t="shared" si="55"/>
        <v>0</v>
      </c>
    </row>
    <row r="1061" spans="1:7" ht="12.75" customHeight="1">
      <c r="A1061" s="230" t="s">
        <v>211</v>
      </c>
      <c r="B1061" s="231"/>
      <c r="C1061" s="149">
        <v>25</v>
      </c>
      <c r="D1061" s="85"/>
      <c r="E1061" s="85"/>
      <c r="F1061" s="41" t="e">
        <f t="shared" si="57"/>
        <v>#DIV/0!</v>
      </c>
      <c r="G1061" s="137">
        <f t="shared" si="55"/>
        <v>0</v>
      </c>
    </row>
    <row r="1062" spans="1:7" ht="12.75" customHeight="1">
      <c r="A1062" s="230" t="s">
        <v>212</v>
      </c>
      <c r="B1062" s="231"/>
      <c r="C1062" s="149">
        <v>26</v>
      </c>
      <c r="D1062" s="85">
        <f>D1059-D1060-D1061</f>
        <v>77320.07</v>
      </c>
      <c r="E1062" s="85">
        <f>E1059-E1060-E1061</f>
        <v>77320.07</v>
      </c>
      <c r="F1062" s="41">
        <f t="shared" si="57"/>
        <v>100</v>
      </c>
      <c r="G1062" s="137">
        <f t="shared" si="55"/>
        <v>0</v>
      </c>
    </row>
    <row r="1063" spans="1:7" ht="12.75">
      <c r="A1063" s="232" t="s">
        <v>217</v>
      </c>
      <c r="B1063" s="231"/>
      <c r="C1063" s="149">
        <v>27</v>
      </c>
      <c r="D1063" s="85">
        <f>D808</f>
        <v>14617.77</v>
      </c>
      <c r="E1063" s="85">
        <f>E808</f>
        <v>14617.77</v>
      </c>
      <c r="F1063" s="41">
        <f t="shared" si="57"/>
        <v>100</v>
      </c>
      <c r="G1063" s="137">
        <f t="shared" si="55"/>
        <v>0</v>
      </c>
    </row>
    <row r="1064" spans="1:7" ht="12.75" customHeight="1">
      <c r="A1064" s="230" t="s">
        <v>210</v>
      </c>
      <c r="B1064" s="231"/>
      <c r="C1064" s="149">
        <v>28</v>
      </c>
      <c r="D1064" s="85">
        <f>D338</f>
        <v>0</v>
      </c>
      <c r="E1064" s="85">
        <f>E338</f>
        <v>0</v>
      </c>
      <c r="F1064" s="41" t="e">
        <f t="shared" si="57"/>
        <v>#DIV/0!</v>
      </c>
      <c r="G1064" s="137">
        <f t="shared" si="55"/>
        <v>0</v>
      </c>
    </row>
    <row r="1065" spans="1:7" ht="12.75" customHeight="1">
      <c r="A1065" s="230" t="s">
        <v>211</v>
      </c>
      <c r="B1065" s="231"/>
      <c r="C1065" s="149">
        <v>29</v>
      </c>
      <c r="D1065" s="85"/>
      <c r="E1065" s="85"/>
      <c r="F1065" s="41" t="e">
        <f t="shared" si="57"/>
        <v>#DIV/0!</v>
      </c>
      <c r="G1065" s="137">
        <f t="shared" si="55"/>
        <v>0</v>
      </c>
    </row>
    <row r="1066" spans="1:7" ht="12.75" customHeight="1">
      <c r="A1066" s="230" t="s">
        <v>212</v>
      </c>
      <c r="B1066" s="231"/>
      <c r="C1066" s="149">
        <v>30</v>
      </c>
      <c r="D1066" s="85">
        <f>D1063-D1064-D1065</f>
        <v>14617.77</v>
      </c>
      <c r="E1066" s="85">
        <f>E1063-E1064-E1065</f>
        <v>14617.77</v>
      </c>
      <c r="F1066" s="41">
        <f t="shared" si="57"/>
        <v>100</v>
      </c>
      <c r="G1066" s="137">
        <f t="shared" si="55"/>
        <v>0</v>
      </c>
    </row>
    <row r="1067" spans="1:7" ht="15">
      <c r="A1067" s="152" t="s">
        <v>341</v>
      </c>
      <c r="B1067" s="134"/>
      <c r="C1067" s="149"/>
      <c r="D1067" s="85">
        <f>D809</f>
        <v>661142.88</v>
      </c>
      <c r="E1067" s="85">
        <f>E809</f>
        <v>661142.88</v>
      </c>
      <c r="F1067" s="41"/>
      <c r="G1067" s="137">
        <f t="shared" si="55"/>
        <v>0</v>
      </c>
    </row>
    <row r="1068" spans="1:7" ht="15">
      <c r="A1068" s="152" t="s">
        <v>342</v>
      </c>
      <c r="B1068" s="134"/>
      <c r="C1068" s="149"/>
      <c r="D1068" s="85">
        <f>D339</f>
        <v>0</v>
      </c>
      <c r="E1068" s="85">
        <f>E339</f>
        <v>0</v>
      </c>
      <c r="F1068" s="41"/>
      <c r="G1068" s="137">
        <f t="shared" si="55"/>
        <v>0</v>
      </c>
    </row>
    <row r="1069" spans="1:7" ht="12.75">
      <c r="A1069" s="232" t="s">
        <v>218</v>
      </c>
      <c r="B1069" s="231"/>
      <c r="C1069" s="149">
        <v>31</v>
      </c>
      <c r="D1069" s="85">
        <f>D1070+D1071+D1072</f>
        <v>661142.88</v>
      </c>
      <c r="E1069" s="85">
        <f>E1070+E1071+E1072</f>
        <v>661142.88</v>
      </c>
      <c r="F1069" s="41">
        <f t="shared" si="57"/>
        <v>100</v>
      </c>
      <c r="G1069" s="137">
        <f t="shared" si="55"/>
        <v>0</v>
      </c>
    </row>
    <row r="1070" spans="1:7" ht="12.75" customHeight="1">
      <c r="A1070" s="230" t="s">
        <v>210</v>
      </c>
      <c r="B1070" s="231"/>
      <c r="C1070" s="149">
        <v>32</v>
      </c>
      <c r="D1070" s="85">
        <f aca="true" t="shared" si="58" ref="D1070:E1072">D1074+D1078+D1082+D1086+D1090+D1094+D1098</f>
        <v>0</v>
      </c>
      <c r="E1070" s="85">
        <f t="shared" si="58"/>
        <v>0</v>
      </c>
      <c r="F1070" s="41" t="e">
        <f t="shared" si="57"/>
        <v>#DIV/0!</v>
      </c>
      <c r="G1070" s="137">
        <f t="shared" si="55"/>
        <v>0</v>
      </c>
    </row>
    <row r="1071" spans="1:7" ht="12.75" customHeight="1">
      <c r="A1071" s="230" t="s">
        <v>211</v>
      </c>
      <c r="B1071" s="231"/>
      <c r="C1071" s="149">
        <v>33</v>
      </c>
      <c r="D1071" s="85">
        <f t="shared" si="58"/>
        <v>53000</v>
      </c>
      <c r="E1071" s="85">
        <f t="shared" si="58"/>
        <v>53000</v>
      </c>
      <c r="F1071" s="41">
        <f t="shared" si="57"/>
        <v>100</v>
      </c>
      <c r="G1071" s="137">
        <f t="shared" si="55"/>
        <v>0</v>
      </c>
    </row>
    <row r="1072" spans="1:7" ht="12.75" customHeight="1">
      <c r="A1072" s="230" t="s">
        <v>212</v>
      </c>
      <c r="B1072" s="231"/>
      <c r="C1072" s="149">
        <v>34</v>
      </c>
      <c r="D1072" s="85">
        <f t="shared" si="58"/>
        <v>608142.88</v>
      </c>
      <c r="E1072" s="85">
        <f t="shared" si="58"/>
        <v>608142.88</v>
      </c>
      <c r="F1072" s="41">
        <f t="shared" si="57"/>
        <v>100</v>
      </c>
      <c r="G1072" s="137">
        <f t="shared" si="55"/>
        <v>0</v>
      </c>
    </row>
    <row r="1073" spans="1:7" ht="12.75">
      <c r="A1073" s="234" t="s">
        <v>219</v>
      </c>
      <c r="B1073" s="231"/>
      <c r="C1073" s="149">
        <v>35</v>
      </c>
      <c r="D1073" s="15">
        <f>D1074+D1075+D1076</f>
        <v>293254.4</v>
      </c>
      <c r="E1073" s="15">
        <f>E1074+E1075+E1076</f>
        <v>293254.4</v>
      </c>
      <c r="F1073" s="41">
        <f t="shared" si="57"/>
        <v>100</v>
      </c>
      <c r="G1073" s="137">
        <f t="shared" si="55"/>
        <v>0</v>
      </c>
    </row>
    <row r="1074" spans="1:7" ht="12.75" customHeight="1">
      <c r="A1074" s="233" t="s">
        <v>210</v>
      </c>
      <c r="B1074" s="231"/>
      <c r="C1074" s="149">
        <v>36</v>
      </c>
      <c r="D1074" s="6"/>
      <c r="E1074" s="6"/>
      <c r="F1074" s="41" t="e">
        <f t="shared" si="57"/>
        <v>#DIV/0!</v>
      </c>
      <c r="G1074" s="137">
        <f aca="true" t="shared" si="59" ref="G1074:G1137">D1074-E1074</f>
        <v>0</v>
      </c>
    </row>
    <row r="1075" spans="1:7" ht="12.75" customHeight="1">
      <c r="A1075" s="233" t="s">
        <v>211</v>
      </c>
      <c r="B1075" s="231"/>
      <c r="C1075" s="149">
        <v>37</v>
      </c>
      <c r="D1075" s="6">
        <f>SUM(D520)</f>
        <v>53000</v>
      </c>
      <c r="E1075" s="6">
        <f>SUM(E520)</f>
        <v>53000</v>
      </c>
      <c r="F1075" s="41">
        <f t="shared" si="57"/>
        <v>100</v>
      </c>
      <c r="G1075" s="137">
        <f t="shared" si="59"/>
        <v>0</v>
      </c>
    </row>
    <row r="1076" spans="1:7" ht="12.75" customHeight="1">
      <c r="A1076" s="233" t="s">
        <v>212</v>
      </c>
      <c r="B1076" s="231"/>
      <c r="C1076" s="149">
        <v>38</v>
      </c>
      <c r="D1076" s="6">
        <f>SUM(D511+D542)</f>
        <v>240254.40000000002</v>
      </c>
      <c r="E1076" s="6">
        <f>SUM(E511+E542)</f>
        <v>240254.40000000002</v>
      </c>
      <c r="F1076" s="41">
        <f t="shared" si="57"/>
        <v>100</v>
      </c>
      <c r="G1076" s="137">
        <f t="shared" si="59"/>
        <v>0</v>
      </c>
    </row>
    <row r="1077" spans="1:7" ht="12.75">
      <c r="A1077" s="234" t="s">
        <v>220</v>
      </c>
      <c r="B1077" s="231"/>
      <c r="C1077" s="149">
        <v>39</v>
      </c>
      <c r="D1077" s="15">
        <f>D1078+D1079+D1080</f>
        <v>0</v>
      </c>
      <c r="E1077" s="15">
        <f>E1078+E1079+E1080</f>
        <v>0</v>
      </c>
      <c r="F1077" s="41" t="e">
        <f t="shared" si="57"/>
        <v>#DIV/0!</v>
      </c>
      <c r="G1077" s="137">
        <f t="shared" si="59"/>
        <v>0</v>
      </c>
    </row>
    <row r="1078" spans="1:7" ht="12.75" customHeight="1">
      <c r="A1078" s="233" t="s">
        <v>210</v>
      </c>
      <c r="B1078" s="231"/>
      <c r="C1078" s="149">
        <v>40</v>
      </c>
      <c r="D1078" s="6"/>
      <c r="E1078" s="6"/>
      <c r="F1078" s="41" t="e">
        <f t="shared" si="57"/>
        <v>#DIV/0!</v>
      </c>
      <c r="G1078" s="137">
        <f t="shared" si="59"/>
        <v>0</v>
      </c>
    </row>
    <row r="1079" spans="1:7" ht="12.75" customHeight="1">
      <c r="A1079" s="233" t="s">
        <v>211</v>
      </c>
      <c r="B1079" s="231"/>
      <c r="C1079" s="149">
        <v>41</v>
      </c>
      <c r="D1079" s="6"/>
      <c r="E1079" s="6"/>
      <c r="F1079" s="41" t="e">
        <f t="shared" si="57"/>
        <v>#DIV/0!</v>
      </c>
      <c r="G1079" s="137">
        <f t="shared" si="59"/>
        <v>0</v>
      </c>
    </row>
    <row r="1080" spans="1:7" ht="12.75" customHeight="1">
      <c r="A1080" s="233" t="s">
        <v>212</v>
      </c>
      <c r="B1080" s="231"/>
      <c r="C1080" s="149">
        <v>42</v>
      </c>
      <c r="D1080" s="6"/>
      <c r="E1080" s="6"/>
      <c r="F1080" s="41" t="e">
        <f t="shared" si="57"/>
        <v>#DIV/0!</v>
      </c>
      <c r="G1080" s="137">
        <f t="shared" si="59"/>
        <v>0</v>
      </c>
    </row>
    <row r="1081" spans="1:7" ht="12.75">
      <c r="A1081" s="234" t="s">
        <v>221</v>
      </c>
      <c r="B1081" s="231"/>
      <c r="C1081" s="149">
        <v>43</v>
      </c>
      <c r="D1081" s="15">
        <f>D1082+D1083+D1084</f>
        <v>367888.48</v>
      </c>
      <c r="E1081" s="15">
        <f>E1082+E1083+E1084</f>
        <v>367888.48</v>
      </c>
      <c r="F1081" s="41">
        <f t="shared" si="57"/>
        <v>100</v>
      </c>
      <c r="G1081" s="137">
        <f t="shared" si="59"/>
        <v>0</v>
      </c>
    </row>
    <row r="1082" spans="1:7" ht="12.75" customHeight="1">
      <c r="A1082" s="233" t="s">
        <v>210</v>
      </c>
      <c r="B1082" s="231"/>
      <c r="C1082" s="149">
        <v>44</v>
      </c>
      <c r="D1082" s="6"/>
      <c r="E1082" s="6"/>
      <c r="F1082" s="41" t="e">
        <f t="shared" si="57"/>
        <v>#DIV/0!</v>
      </c>
      <c r="G1082" s="137">
        <f t="shared" si="59"/>
        <v>0</v>
      </c>
    </row>
    <row r="1083" spans="1:7" ht="12.75" customHeight="1">
      <c r="A1083" s="233" t="s">
        <v>211</v>
      </c>
      <c r="B1083" s="231"/>
      <c r="C1083" s="149">
        <v>45</v>
      </c>
      <c r="D1083" s="6"/>
      <c r="E1083" s="6"/>
      <c r="F1083" s="41" t="e">
        <f t="shared" si="57"/>
        <v>#DIV/0!</v>
      </c>
      <c r="G1083" s="137">
        <f t="shared" si="59"/>
        <v>0</v>
      </c>
    </row>
    <row r="1084" spans="1:7" ht="12.75" customHeight="1">
      <c r="A1084" s="233" t="s">
        <v>212</v>
      </c>
      <c r="B1084" s="231"/>
      <c r="C1084" s="149">
        <v>46</v>
      </c>
      <c r="D1084" s="6">
        <f>SUM(D189+D611)</f>
        <v>367888.48</v>
      </c>
      <c r="E1084" s="6">
        <f>SUM(E189+E611)</f>
        <v>367888.48</v>
      </c>
      <c r="F1084" s="41">
        <f t="shared" si="57"/>
        <v>100</v>
      </c>
      <c r="G1084" s="137">
        <f t="shared" si="59"/>
        <v>0</v>
      </c>
    </row>
    <row r="1085" spans="1:7" ht="12.75">
      <c r="A1085" s="234" t="s">
        <v>222</v>
      </c>
      <c r="B1085" s="231"/>
      <c r="C1085" s="149">
        <v>47</v>
      </c>
      <c r="D1085" s="15">
        <f>D1086+D1087+D1088</f>
        <v>0</v>
      </c>
      <c r="E1085" s="15">
        <f>E1086+E1087+E1088</f>
        <v>0</v>
      </c>
      <c r="F1085" s="41" t="e">
        <f t="shared" si="57"/>
        <v>#DIV/0!</v>
      </c>
      <c r="G1085" s="137">
        <f t="shared" si="59"/>
        <v>0</v>
      </c>
    </row>
    <row r="1086" spans="1:7" ht="12.75" customHeight="1">
      <c r="A1086" s="233" t="s">
        <v>210</v>
      </c>
      <c r="B1086" s="231"/>
      <c r="C1086" s="149">
        <v>48</v>
      </c>
      <c r="D1086" s="6"/>
      <c r="E1086" s="6"/>
      <c r="F1086" s="41" t="e">
        <f t="shared" si="57"/>
        <v>#DIV/0!</v>
      </c>
      <c r="G1086" s="137">
        <f t="shared" si="59"/>
        <v>0</v>
      </c>
    </row>
    <row r="1087" spans="1:7" ht="12.75" customHeight="1">
      <c r="A1087" s="233" t="s">
        <v>211</v>
      </c>
      <c r="B1087" s="231"/>
      <c r="C1087" s="149">
        <v>49</v>
      </c>
      <c r="D1087" s="6"/>
      <c r="E1087" s="6"/>
      <c r="F1087" s="41" t="e">
        <f t="shared" si="57"/>
        <v>#DIV/0!</v>
      </c>
      <c r="G1087" s="137">
        <f t="shared" si="59"/>
        <v>0</v>
      </c>
    </row>
    <row r="1088" spans="1:7" ht="12.75" customHeight="1">
      <c r="A1088" s="233" t="s">
        <v>212</v>
      </c>
      <c r="B1088" s="231"/>
      <c r="C1088" s="149">
        <v>50</v>
      </c>
      <c r="D1088" s="6"/>
      <c r="E1088" s="6"/>
      <c r="F1088" s="41" t="e">
        <f t="shared" si="57"/>
        <v>#DIV/0!</v>
      </c>
      <c r="G1088" s="137">
        <f t="shared" si="59"/>
        <v>0</v>
      </c>
    </row>
    <row r="1089" spans="1:7" ht="12.75">
      <c r="A1089" s="234" t="s">
        <v>223</v>
      </c>
      <c r="B1089" s="231"/>
      <c r="C1089" s="149">
        <v>51</v>
      </c>
      <c r="D1089" s="15">
        <f>D1090+D1091+D1092</f>
        <v>0</v>
      </c>
      <c r="E1089" s="15">
        <f>E1090+E1091+E1092</f>
        <v>0</v>
      </c>
      <c r="F1089" s="41" t="e">
        <f t="shared" si="57"/>
        <v>#DIV/0!</v>
      </c>
      <c r="G1089" s="137">
        <f t="shared" si="59"/>
        <v>0</v>
      </c>
    </row>
    <row r="1090" spans="1:7" ht="12.75" customHeight="1">
      <c r="A1090" s="233" t="s">
        <v>210</v>
      </c>
      <c r="B1090" s="231"/>
      <c r="C1090" s="149">
        <v>52</v>
      </c>
      <c r="D1090" s="6"/>
      <c r="E1090" s="6"/>
      <c r="F1090" s="41" t="e">
        <f t="shared" si="57"/>
        <v>#DIV/0!</v>
      </c>
      <c r="G1090" s="137">
        <f t="shared" si="59"/>
        <v>0</v>
      </c>
    </row>
    <row r="1091" spans="1:7" ht="12.75" customHeight="1">
      <c r="A1091" s="233" t="s">
        <v>211</v>
      </c>
      <c r="B1091" s="231"/>
      <c r="C1091" s="149">
        <v>53</v>
      </c>
      <c r="D1091" s="6"/>
      <c r="E1091" s="6"/>
      <c r="F1091" s="41" t="e">
        <f t="shared" si="57"/>
        <v>#DIV/0!</v>
      </c>
      <c r="G1091" s="137">
        <f t="shared" si="59"/>
        <v>0</v>
      </c>
    </row>
    <row r="1092" spans="1:7" ht="12.75" customHeight="1">
      <c r="A1092" s="233" t="s">
        <v>212</v>
      </c>
      <c r="B1092" s="231"/>
      <c r="C1092" s="149">
        <v>54</v>
      </c>
      <c r="D1092" s="6"/>
      <c r="E1092" s="6"/>
      <c r="F1092" s="41" t="e">
        <f t="shared" si="57"/>
        <v>#DIV/0!</v>
      </c>
      <c r="G1092" s="137">
        <f t="shared" si="59"/>
        <v>0</v>
      </c>
    </row>
    <row r="1093" spans="1:7" ht="12.75" customHeight="1">
      <c r="A1093" s="234" t="s">
        <v>224</v>
      </c>
      <c r="B1093" s="231"/>
      <c r="C1093" s="149">
        <v>55</v>
      </c>
      <c r="D1093" s="15">
        <f>D1094+D1095+D1096</f>
        <v>0</v>
      </c>
      <c r="E1093" s="15">
        <f>E1094+E1095+E1096</f>
        <v>0</v>
      </c>
      <c r="F1093" s="41" t="e">
        <f t="shared" si="57"/>
        <v>#DIV/0!</v>
      </c>
      <c r="G1093" s="137">
        <f t="shared" si="59"/>
        <v>0</v>
      </c>
    </row>
    <row r="1094" spans="1:7" ht="12.75" customHeight="1">
      <c r="A1094" s="233" t="s">
        <v>210</v>
      </c>
      <c r="B1094" s="231"/>
      <c r="C1094" s="149">
        <v>56</v>
      </c>
      <c r="D1094" s="6"/>
      <c r="E1094" s="6"/>
      <c r="F1094" s="41" t="e">
        <f t="shared" si="57"/>
        <v>#DIV/0!</v>
      </c>
      <c r="G1094" s="137">
        <f t="shared" si="59"/>
        <v>0</v>
      </c>
    </row>
    <row r="1095" spans="1:7" ht="12.75" customHeight="1">
      <c r="A1095" s="233" t="s">
        <v>211</v>
      </c>
      <c r="B1095" s="231"/>
      <c r="C1095" s="149">
        <v>57</v>
      </c>
      <c r="D1095" s="6"/>
      <c r="E1095" s="6"/>
      <c r="F1095" s="41" t="e">
        <f t="shared" si="57"/>
        <v>#DIV/0!</v>
      </c>
      <c r="G1095" s="137">
        <f t="shared" si="59"/>
        <v>0</v>
      </c>
    </row>
    <row r="1096" spans="1:7" ht="12.75" customHeight="1">
      <c r="A1096" s="233" t="s">
        <v>212</v>
      </c>
      <c r="B1096" s="231"/>
      <c r="C1096" s="149">
        <v>58</v>
      </c>
      <c r="D1096" s="6"/>
      <c r="E1096" s="6"/>
      <c r="F1096" s="41" t="e">
        <f t="shared" si="57"/>
        <v>#DIV/0!</v>
      </c>
      <c r="G1096" s="137">
        <f t="shared" si="59"/>
        <v>0</v>
      </c>
    </row>
    <row r="1097" spans="1:7" ht="12.75">
      <c r="A1097" s="234" t="s">
        <v>225</v>
      </c>
      <c r="B1097" s="231"/>
      <c r="C1097" s="149">
        <v>59</v>
      </c>
      <c r="D1097" s="15">
        <f>D1098+D1099+D1100</f>
        <v>0</v>
      </c>
      <c r="E1097" s="15">
        <f>E1098+E1099+E1100</f>
        <v>0</v>
      </c>
      <c r="F1097" s="41" t="e">
        <f t="shared" si="57"/>
        <v>#DIV/0!</v>
      </c>
      <c r="G1097" s="137">
        <f t="shared" si="59"/>
        <v>0</v>
      </c>
    </row>
    <row r="1098" spans="1:7" ht="12.75" customHeight="1">
      <c r="A1098" s="233" t="s">
        <v>210</v>
      </c>
      <c r="B1098" s="231"/>
      <c r="C1098" s="149">
        <v>60</v>
      </c>
      <c r="D1098" s="6"/>
      <c r="E1098" s="6"/>
      <c r="F1098" s="41" t="e">
        <f t="shared" si="57"/>
        <v>#DIV/0!</v>
      </c>
      <c r="G1098" s="137">
        <f t="shared" si="59"/>
        <v>0</v>
      </c>
    </row>
    <row r="1099" spans="1:7" ht="12.75" customHeight="1">
      <c r="A1099" s="233" t="s">
        <v>211</v>
      </c>
      <c r="B1099" s="231"/>
      <c r="C1099" s="149">
        <v>61</v>
      </c>
      <c r="D1099" s="6"/>
      <c r="E1099" s="6"/>
      <c r="F1099" s="41" t="e">
        <f t="shared" si="57"/>
        <v>#DIV/0!</v>
      </c>
      <c r="G1099" s="137">
        <f t="shared" si="59"/>
        <v>0</v>
      </c>
    </row>
    <row r="1100" spans="1:7" ht="12.75" customHeight="1">
      <c r="A1100" s="233" t="s">
        <v>212</v>
      </c>
      <c r="B1100" s="231"/>
      <c r="C1100" s="149">
        <v>62</v>
      </c>
      <c r="D1100" s="6"/>
      <c r="E1100" s="6"/>
      <c r="F1100" s="41" t="e">
        <f t="shared" si="57"/>
        <v>#DIV/0!</v>
      </c>
      <c r="G1100" s="137">
        <f t="shared" si="59"/>
        <v>0</v>
      </c>
    </row>
    <row r="1101" spans="1:7" ht="12.75" customHeight="1">
      <c r="A1101" s="232" t="s">
        <v>226</v>
      </c>
      <c r="B1101" s="231"/>
      <c r="C1101" s="149">
        <v>63</v>
      </c>
      <c r="D1101" s="85">
        <f>D810</f>
        <v>0</v>
      </c>
      <c r="E1101" s="85">
        <f>E810</f>
        <v>0</v>
      </c>
      <c r="F1101" s="41" t="e">
        <f t="shared" si="57"/>
        <v>#DIV/0!</v>
      </c>
      <c r="G1101" s="137">
        <f t="shared" si="59"/>
        <v>0</v>
      </c>
    </row>
    <row r="1102" spans="1:7" ht="12.75" customHeight="1">
      <c r="A1102" s="230" t="s">
        <v>210</v>
      </c>
      <c r="B1102" s="231"/>
      <c r="C1102" s="149">
        <v>64</v>
      </c>
      <c r="D1102" s="85">
        <f>D340</f>
        <v>0</v>
      </c>
      <c r="E1102" s="85">
        <f>E340</f>
        <v>0</v>
      </c>
      <c r="F1102" s="41" t="e">
        <f t="shared" si="57"/>
        <v>#DIV/0!</v>
      </c>
      <c r="G1102" s="137">
        <f t="shared" si="59"/>
        <v>0</v>
      </c>
    </row>
    <row r="1103" spans="1:7" ht="12.75" customHeight="1">
      <c r="A1103" s="230" t="s">
        <v>211</v>
      </c>
      <c r="B1103" s="231"/>
      <c r="C1103" s="149">
        <v>65</v>
      </c>
      <c r="D1103" s="85"/>
      <c r="E1103" s="85"/>
      <c r="F1103" s="41" t="e">
        <f t="shared" si="57"/>
        <v>#DIV/0!</v>
      </c>
      <c r="G1103" s="137">
        <f t="shared" si="59"/>
        <v>0</v>
      </c>
    </row>
    <row r="1104" spans="1:7" ht="12.75" customHeight="1">
      <c r="A1104" s="230" t="s">
        <v>212</v>
      </c>
      <c r="B1104" s="231"/>
      <c r="C1104" s="149">
        <v>66</v>
      </c>
      <c r="D1104" s="85">
        <f>D1101-D1102-D1103</f>
        <v>0</v>
      </c>
      <c r="E1104" s="85">
        <f>E1101-E1102-E1103</f>
        <v>0</v>
      </c>
      <c r="F1104" s="41" t="e">
        <f t="shared" si="57"/>
        <v>#DIV/0!</v>
      </c>
      <c r="G1104" s="137">
        <f t="shared" si="59"/>
        <v>0</v>
      </c>
    </row>
    <row r="1105" spans="1:7" ht="15">
      <c r="A1105" s="152" t="s">
        <v>343</v>
      </c>
      <c r="B1105" s="134"/>
      <c r="C1105" s="154"/>
      <c r="D1105" s="85">
        <f>D811</f>
        <v>635147.53</v>
      </c>
      <c r="E1105" s="85">
        <f>E811</f>
        <v>635147.53</v>
      </c>
      <c r="F1105" s="41"/>
      <c r="G1105" s="137">
        <f t="shared" si="59"/>
        <v>0</v>
      </c>
    </row>
    <row r="1106" spans="1:7" ht="15">
      <c r="A1106" s="152" t="s">
        <v>342</v>
      </c>
      <c r="B1106" s="134"/>
      <c r="C1106" s="154"/>
      <c r="D1106" s="85">
        <f>D341</f>
        <v>0</v>
      </c>
      <c r="E1106" s="85">
        <f>E341</f>
        <v>0</v>
      </c>
      <c r="F1106" s="41"/>
      <c r="G1106" s="137">
        <f t="shared" si="59"/>
        <v>0</v>
      </c>
    </row>
    <row r="1107" spans="1:7" ht="12.75" customHeight="1">
      <c r="A1107" s="232" t="s">
        <v>227</v>
      </c>
      <c r="B1107" s="231"/>
      <c r="C1107" s="154">
        <v>67</v>
      </c>
      <c r="D1107" s="85">
        <f aca="true" t="shared" si="60" ref="D1107:E1110">D1111+D1115+D1119+D1123+D1127+D1131+D1135+D1139+D1143+D1147+D1151+D1155+D1159+D1163+D1167</f>
        <v>635147.53</v>
      </c>
      <c r="E1107" s="85">
        <f t="shared" si="60"/>
        <v>635147.53</v>
      </c>
      <c r="F1107" s="41">
        <f aca="true" t="shared" si="61" ref="F1107:F1170">E1107/D1107*100</f>
        <v>100</v>
      </c>
      <c r="G1107" s="137">
        <f t="shared" si="59"/>
        <v>0</v>
      </c>
    </row>
    <row r="1108" spans="1:7" ht="12.75" customHeight="1">
      <c r="A1108" s="230" t="s">
        <v>210</v>
      </c>
      <c r="B1108" s="231"/>
      <c r="C1108" s="149">
        <v>68</v>
      </c>
      <c r="D1108" s="85">
        <f t="shared" si="60"/>
        <v>0</v>
      </c>
      <c r="E1108" s="85">
        <f t="shared" si="60"/>
        <v>0</v>
      </c>
      <c r="F1108" s="41" t="e">
        <f t="shared" si="61"/>
        <v>#DIV/0!</v>
      </c>
      <c r="G1108" s="137">
        <f t="shared" si="59"/>
        <v>0</v>
      </c>
    </row>
    <row r="1109" spans="1:7" ht="12.75" customHeight="1">
      <c r="A1109" s="230" t="s">
        <v>211</v>
      </c>
      <c r="B1109" s="231"/>
      <c r="C1109" s="149">
        <v>69</v>
      </c>
      <c r="D1109" s="85">
        <f t="shared" si="60"/>
        <v>0</v>
      </c>
      <c r="E1109" s="85">
        <f t="shared" si="60"/>
        <v>0</v>
      </c>
      <c r="F1109" s="41" t="e">
        <f t="shared" si="61"/>
        <v>#DIV/0!</v>
      </c>
      <c r="G1109" s="137">
        <f t="shared" si="59"/>
        <v>0</v>
      </c>
    </row>
    <row r="1110" spans="1:7" ht="12.75" customHeight="1">
      <c r="A1110" s="230" t="s">
        <v>212</v>
      </c>
      <c r="B1110" s="231"/>
      <c r="C1110" s="149">
        <v>70</v>
      </c>
      <c r="D1110" s="85">
        <f t="shared" si="60"/>
        <v>635147.53</v>
      </c>
      <c r="E1110" s="85">
        <f t="shared" si="60"/>
        <v>635147.53</v>
      </c>
      <c r="F1110" s="41">
        <f t="shared" si="61"/>
        <v>100</v>
      </c>
      <c r="G1110" s="137">
        <f t="shared" si="59"/>
        <v>0</v>
      </c>
    </row>
    <row r="1111" spans="1:7" ht="17.25" customHeight="1">
      <c r="A1111" s="234" t="s">
        <v>228</v>
      </c>
      <c r="B1111" s="231"/>
      <c r="C1111" s="149">
        <v>71</v>
      </c>
      <c r="D1111" s="15">
        <f>D1112+D1113+D1114</f>
        <v>0</v>
      </c>
      <c r="E1111" s="15">
        <f>E1112+E1113+E1114</f>
        <v>0</v>
      </c>
      <c r="F1111" s="41" t="e">
        <f t="shared" si="61"/>
        <v>#DIV/0!</v>
      </c>
      <c r="G1111" s="137">
        <f t="shared" si="59"/>
        <v>0</v>
      </c>
    </row>
    <row r="1112" spans="1:7" ht="17.25" customHeight="1">
      <c r="A1112" s="233" t="s">
        <v>210</v>
      </c>
      <c r="B1112" s="231"/>
      <c r="C1112" s="149">
        <v>72</v>
      </c>
      <c r="D1112" s="6"/>
      <c r="E1112" s="6"/>
      <c r="F1112" s="41" t="e">
        <f t="shared" si="61"/>
        <v>#DIV/0!</v>
      </c>
      <c r="G1112" s="137">
        <f t="shared" si="59"/>
        <v>0</v>
      </c>
    </row>
    <row r="1113" spans="1:7" ht="17.25" customHeight="1">
      <c r="A1113" s="233" t="s">
        <v>211</v>
      </c>
      <c r="B1113" s="231"/>
      <c r="C1113" s="149">
        <v>73</v>
      </c>
      <c r="D1113" s="6"/>
      <c r="E1113" s="6"/>
      <c r="F1113" s="41" t="e">
        <f t="shared" si="61"/>
        <v>#DIV/0!</v>
      </c>
      <c r="G1113" s="137">
        <f t="shared" si="59"/>
        <v>0</v>
      </c>
    </row>
    <row r="1114" spans="1:7" ht="17.25" customHeight="1">
      <c r="A1114" s="233" t="s">
        <v>212</v>
      </c>
      <c r="B1114" s="231"/>
      <c r="C1114" s="149">
        <v>74</v>
      </c>
      <c r="D1114" s="6"/>
      <c r="E1114" s="6"/>
      <c r="F1114" s="41" t="e">
        <f t="shared" si="61"/>
        <v>#DIV/0!</v>
      </c>
      <c r="G1114" s="137">
        <f t="shared" si="59"/>
        <v>0</v>
      </c>
    </row>
    <row r="1115" spans="1:7" ht="17.25" customHeight="1">
      <c r="A1115" s="234" t="s">
        <v>229</v>
      </c>
      <c r="B1115" s="231"/>
      <c r="C1115" s="149">
        <v>75</v>
      </c>
      <c r="D1115" s="15">
        <f>D1116+D1117+D1118</f>
        <v>0</v>
      </c>
      <c r="E1115" s="15">
        <f>E1116+E1117+E1118</f>
        <v>0</v>
      </c>
      <c r="F1115" s="41" t="e">
        <f t="shared" si="61"/>
        <v>#DIV/0!</v>
      </c>
      <c r="G1115" s="137">
        <f t="shared" si="59"/>
        <v>0</v>
      </c>
    </row>
    <row r="1116" spans="1:7" ht="17.25" customHeight="1">
      <c r="A1116" s="233" t="s">
        <v>210</v>
      </c>
      <c r="B1116" s="231"/>
      <c r="C1116" s="149">
        <v>76</v>
      </c>
      <c r="D1116" s="6"/>
      <c r="E1116" s="6"/>
      <c r="F1116" s="41" t="e">
        <f t="shared" si="61"/>
        <v>#DIV/0!</v>
      </c>
      <c r="G1116" s="137">
        <f t="shared" si="59"/>
        <v>0</v>
      </c>
    </row>
    <row r="1117" spans="1:7" ht="17.25" customHeight="1">
      <c r="A1117" s="233" t="s">
        <v>211</v>
      </c>
      <c r="B1117" s="231"/>
      <c r="C1117" s="149">
        <v>77</v>
      </c>
      <c r="D1117" s="6"/>
      <c r="E1117" s="6"/>
      <c r="F1117" s="41" t="e">
        <f t="shared" si="61"/>
        <v>#DIV/0!</v>
      </c>
      <c r="G1117" s="137">
        <f t="shared" si="59"/>
        <v>0</v>
      </c>
    </row>
    <row r="1118" spans="1:7" ht="17.25" customHeight="1">
      <c r="A1118" s="233" t="s">
        <v>212</v>
      </c>
      <c r="B1118" s="231"/>
      <c r="C1118" s="149">
        <v>78</v>
      </c>
      <c r="D1118" s="6"/>
      <c r="E1118" s="6"/>
      <c r="F1118" s="41" t="e">
        <f t="shared" si="61"/>
        <v>#DIV/0!</v>
      </c>
      <c r="G1118" s="137">
        <f t="shared" si="59"/>
        <v>0</v>
      </c>
    </row>
    <row r="1119" spans="1:7" ht="17.25" customHeight="1">
      <c r="A1119" s="234" t="s">
        <v>230</v>
      </c>
      <c r="B1119" s="231"/>
      <c r="C1119" s="149">
        <v>79</v>
      </c>
      <c r="D1119" s="15">
        <f>D1120+D1121+D1122</f>
        <v>0</v>
      </c>
      <c r="E1119" s="15">
        <f>E1120+E1121+E1122</f>
        <v>0</v>
      </c>
      <c r="F1119" s="41" t="e">
        <f t="shared" si="61"/>
        <v>#DIV/0!</v>
      </c>
      <c r="G1119" s="137">
        <f t="shared" si="59"/>
        <v>0</v>
      </c>
    </row>
    <row r="1120" spans="1:7" ht="17.25" customHeight="1">
      <c r="A1120" s="233" t="s">
        <v>210</v>
      </c>
      <c r="B1120" s="231"/>
      <c r="C1120" s="149">
        <v>80</v>
      </c>
      <c r="D1120" s="6"/>
      <c r="E1120" s="6"/>
      <c r="F1120" s="41" t="e">
        <f t="shared" si="61"/>
        <v>#DIV/0!</v>
      </c>
      <c r="G1120" s="137">
        <f t="shared" si="59"/>
        <v>0</v>
      </c>
    </row>
    <row r="1121" spans="1:7" ht="17.25" customHeight="1">
      <c r="A1121" s="233" t="s">
        <v>211</v>
      </c>
      <c r="B1121" s="231"/>
      <c r="C1121" s="149">
        <v>81</v>
      </c>
      <c r="D1121" s="6"/>
      <c r="E1121" s="6"/>
      <c r="F1121" s="41" t="e">
        <f t="shared" si="61"/>
        <v>#DIV/0!</v>
      </c>
      <c r="G1121" s="137">
        <f t="shared" si="59"/>
        <v>0</v>
      </c>
    </row>
    <row r="1122" spans="1:7" ht="17.25" customHeight="1">
      <c r="A1122" s="233" t="s">
        <v>212</v>
      </c>
      <c r="B1122" s="231"/>
      <c r="C1122" s="149">
        <v>82</v>
      </c>
      <c r="D1122" s="6"/>
      <c r="E1122" s="6"/>
      <c r="F1122" s="41" t="e">
        <f t="shared" si="61"/>
        <v>#DIV/0!</v>
      </c>
      <c r="G1122" s="137">
        <f t="shared" si="59"/>
        <v>0</v>
      </c>
    </row>
    <row r="1123" spans="1:7" ht="16.5" customHeight="1">
      <c r="A1123" s="234" t="s">
        <v>231</v>
      </c>
      <c r="B1123" s="231"/>
      <c r="C1123" s="149">
        <v>83</v>
      </c>
      <c r="D1123" s="15">
        <f>D1124+D1125+D1126</f>
        <v>0</v>
      </c>
      <c r="E1123" s="15">
        <f>E1124+E1125+E1126</f>
        <v>0</v>
      </c>
      <c r="F1123" s="41" t="e">
        <f t="shared" si="61"/>
        <v>#DIV/0!</v>
      </c>
      <c r="G1123" s="137">
        <f t="shared" si="59"/>
        <v>0</v>
      </c>
    </row>
    <row r="1124" spans="1:7" ht="16.5" customHeight="1">
      <c r="A1124" s="233" t="s">
        <v>210</v>
      </c>
      <c r="B1124" s="231"/>
      <c r="C1124" s="149">
        <v>84</v>
      </c>
      <c r="D1124" s="6"/>
      <c r="E1124" s="6"/>
      <c r="F1124" s="41" t="e">
        <f t="shared" si="61"/>
        <v>#DIV/0!</v>
      </c>
      <c r="G1124" s="137">
        <f t="shared" si="59"/>
        <v>0</v>
      </c>
    </row>
    <row r="1125" spans="1:7" ht="16.5" customHeight="1">
      <c r="A1125" s="233" t="s">
        <v>211</v>
      </c>
      <c r="B1125" s="231"/>
      <c r="C1125" s="149">
        <v>85</v>
      </c>
      <c r="D1125" s="6"/>
      <c r="E1125" s="6"/>
      <c r="F1125" s="41" t="e">
        <f t="shared" si="61"/>
        <v>#DIV/0!</v>
      </c>
      <c r="G1125" s="137">
        <f t="shared" si="59"/>
        <v>0</v>
      </c>
    </row>
    <row r="1126" spans="1:7" ht="16.5" customHeight="1">
      <c r="A1126" s="233" t="s">
        <v>212</v>
      </c>
      <c r="B1126" s="231"/>
      <c r="C1126" s="149">
        <v>86</v>
      </c>
      <c r="D1126" s="6"/>
      <c r="E1126" s="6"/>
      <c r="F1126" s="41" t="e">
        <f t="shared" si="61"/>
        <v>#DIV/0!</v>
      </c>
      <c r="G1126" s="137">
        <f t="shared" si="59"/>
        <v>0</v>
      </c>
    </row>
    <row r="1127" spans="1:7" ht="15.75" customHeight="1">
      <c r="A1127" s="234" t="s">
        <v>232</v>
      </c>
      <c r="B1127" s="231"/>
      <c r="C1127" s="149">
        <v>87</v>
      </c>
      <c r="D1127" s="15">
        <f>D1128+D1129+D1130</f>
        <v>0</v>
      </c>
      <c r="E1127" s="15">
        <f>E1128+E1129+E1130</f>
        <v>0</v>
      </c>
      <c r="F1127" s="41" t="e">
        <f t="shared" si="61"/>
        <v>#DIV/0!</v>
      </c>
      <c r="G1127" s="137">
        <f t="shared" si="59"/>
        <v>0</v>
      </c>
    </row>
    <row r="1128" spans="1:7" ht="15.75" customHeight="1">
      <c r="A1128" s="233" t="s">
        <v>210</v>
      </c>
      <c r="B1128" s="231"/>
      <c r="C1128" s="149">
        <v>88</v>
      </c>
      <c r="D1128" s="6"/>
      <c r="E1128" s="6"/>
      <c r="F1128" s="41" t="e">
        <f t="shared" si="61"/>
        <v>#DIV/0!</v>
      </c>
      <c r="G1128" s="137">
        <f t="shared" si="59"/>
        <v>0</v>
      </c>
    </row>
    <row r="1129" spans="1:7" ht="15.75" customHeight="1">
      <c r="A1129" s="233" t="s">
        <v>211</v>
      </c>
      <c r="B1129" s="231"/>
      <c r="C1129" s="149">
        <v>89</v>
      </c>
      <c r="D1129" s="6"/>
      <c r="E1129" s="6"/>
      <c r="F1129" s="41" t="e">
        <f t="shared" si="61"/>
        <v>#DIV/0!</v>
      </c>
      <c r="G1129" s="137">
        <f t="shared" si="59"/>
        <v>0</v>
      </c>
    </row>
    <row r="1130" spans="1:7" ht="15.75" customHeight="1">
      <c r="A1130" s="233" t="s">
        <v>212</v>
      </c>
      <c r="B1130" s="231"/>
      <c r="C1130" s="149">
        <v>90</v>
      </c>
      <c r="D1130" s="6"/>
      <c r="E1130" s="6"/>
      <c r="F1130" s="41" t="e">
        <f t="shared" si="61"/>
        <v>#DIV/0!</v>
      </c>
      <c r="G1130" s="137">
        <f t="shared" si="59"/>
        <v>0</v>
      </c>
    </row>
    <row r="1131" spans="1:7" ht="17.25" customHeight="1">
      <c r="A1131" s="234" t="s">
        <v>233</v>
      </c>
      <c r="B1131" s="231"/>
      <c r="C1131" s="149">
        <v>91</v>
      </c>
      <c r="D1131" s="15">
        <f>D1132+D1133+D1134</f>
        <v>99500</v>
      </c>
      <c r="E1131" s="15">
        <f>E1132+E1133+E1134</f>
        <v>99500</v>
      </c>
      <c r="F1131" s="41">
        <f t="shared" si="61"/>
        <v>100</v>
      </c>
      <c r="G1131" s="137">
        <f t="shared" si="59"/>
        <v>0</v>
      </c>
    </row>
    <row r="1132" spans="1:7" ht="17.25" customHeight="1">
      <c r="A1132" s="233" t="s">
        <v>210</v>
      </c>
      <c r="B1132" s="231"/>
      <c r="C1132" s="149">
        <v>92</v>
      </c>
      <c r="D1132" s="6"/>
      <c r="E1132" s="6"/>
      <c r="F1132" s="41" t="e">
        <f t="shared" si="61"/>
        <v>#DIV/0!</v>
      </c>
      <c r="G1132" s="137">
        <f t="shared" si="59"/>
        <v>0</v>
      </c>
    </row>
    <row r="1133" spans="1:7" ht="17.25" customHeight="1">
      <c r="A1133" s="233" t="s">
        <v>211</v>
      </c>
      <c r="B1133" s="231"/>
      <c r="C1133" s="149">
        <v>93</v>
      </c>
      <c r="D1133" s="6"/>
      <c r="E1133" s="6"/>
      <c r="F1133" s="41" t="e">
        <f t="shared" si="61"/>
        <v>#DIV/0!</v>
      </c>
      <c r="G1133" s="137">
        <f t="shared" si="59"/>
        <v>0</v>
      </c>
    </row>
    <row r="1134" spans="1:7" ht="17.25" customHeight="1">
      <c r="A1134" s="233" t="s">
        <v>212</v>
      </c>
      <c r="B1134" s="231"/>
      <c r="C1134" s="149">
        <v>94</v>
      </c>
      <c r="D1134" s="6">
        <v>99500</v>
      </c>
      <c r="E1134" s="6">
        <v>99500</v>
      </c>
      <c r="F1134" s="41">
        <f t="shared" si="61"/>
        <v>100</v>
      </c>
      <c r="G1134" s="137">
        <f t="shared" si="59"/>
        <v>0</v>
      </c>
    </row>
    <row r="1135" spans="1:7" ht="15" customHeight="1">
      <c r="A1135" s="234" t="s">
        <v>234</v>
      </c>
      <c r="B1135" s="231"/>
      <c r="C1135" s="149">
        <v>95</v>
      </c>
      <c r="D1135" s="15">
        <f>D1136+D1137+D1138</f>
        <v>328272</v>
      </c>
      <c r="E1135" s="15">
        <f>E1136+E1137+E1138</f>
        <v>328272</v>
      </c>
      <c r="F1135" s="41">
        <f t="shared" si="61"/>
        <v>100</v>
      </c>
      <c r="G1135" s="137">
        <f t="shared" si="59"/>
        <v>0</v>
      </c>
    </row>
    <row r="1136" spans="1:7" ht="15" customHeight="1">
      <c r="A1136" s="233" t="s">
        <v>210</v>
      </c>
      <c r="B1136" s="231"/>
      <c r="C1136" s="149">
        <v>96</v>
      </c>
      <c r="D1136" s="6"/>
      <c r="E1136" s="6"/>
      <c r="F1136" s="41" t="e">
        <f t="shared" si="61"/>
        <v>#DIV/0!</v>
      </c>
      <c r="G1136" s="137">
        <f t="shared" si="59"/>
        <v>0</v>
      </c>
    </row>
    <row r="1137" spans="1:7" ht="15" customHeight="1">
      <c r="A1137" s="233" t="s">
        <v>211</v>
      </c>
      <c r="B1137" s="231"/>
      <c r="C1137" s="149">
        <v>97</v>
      </c>
      <c r="D1137" s="6"/>
      <c r="E1137" s="6"/>
      <c r="F1137" s="41" t="e">
        <f t="shared" si="61"/>
        <v>#DIV/0!</v>
      </c>
      <c r="G1137" s="137">
        <f t="shared" si="59"/>
        <v>0</v>
      </c>
    </row>
    <row r="1138" spans="1:7" ht="15" customHeight="1">
      <c r="A1138" s="233" t="s">
        <v>212</v>
      </c>
      <c r="B1138" s="231"/>
      <c r="C1138" s="149">
        <v>98</v>
      </c>
      <c r="D1138" s="6">
        <f>SUM(D418)</f>
        <v>328272</v>
      </c>
      <c r="E1138" s="6">
        <f>SUM(E418)</f>
        <v>328272</v>
      </c>
      <c r="F1138" s="41">
        <f t="shared" si="61"/>
        <v>100</v>
      </c>
      <c r="G1138" s="137">
        <f aca="true" t="shared" si="62" ref="G1138:G1201">D1138-E1138</f>
        <v>0</v>
      </c>
    </row>
    <row r="1139" spans="1:7" ht="12.75">
      <c r="A1139" s="234" t="s">
        <v>235</v>
      </c>
      <c r="B1139" s="231"/>
      <c r="C1139" s="149">
        <v>99</v>
      </c>
      <c r="D1139" s="15">
        <f>D1140+D1141+D1142</f>
        <v>0</v>
      </c>
      <c r="E1139" s="15">
        <f>E1140+E1141+E1142</f>
        <v>0</v>
      </c>
      <c r="F1139" s="41" t="e">
        <f t="shared" si="61"/>
        <v>#DIV/0!</v>
      </c>
      <c r="G1139" s="137">
        <f t="shared" si="62"/>
        <v>0</v>
      </c>
    </row>
    <row r="1140" spans="1:7" ht="12.75" customHeight="1">
      <c r="A1140" s="233" t="s">
        <v>210</v>
      </c>
      <c r="B1140" s="231"/>
      <c r="C1140" s="149">
        <v>100</v>
      </c>
      <c r="D1140" s="6"/>
      <c r="E1140" s="6"/>
      <c r="F1140" s="41" t="e">
        <f t="shared" si="61"/>
        <v>#DIV/0!</v>
      </c>
      <c r="G1140" s="137">
        <f t="shared" si="62"/>
        <v>0</v>
      </c>
    </row>
    <row r="1141" spans="1:7" ht="12.75" customHeight="1">
      <c r="A1141" s="233" t="s">
        <v>211</v>
      </c>
      <c r="B1141" s="231"/>
      <c r="C1141" s="149">
        <v>101</v>
      </c>
      <c r="D1141" s="6"/>
      <c r="E1141" s="6"/>
      <c r="F1141" s="41" t="e">
        <f t="shared" si="61"/>
        <v>#DIV/0!</v>
      </c>
      <c r="G1141" s="137">
        <f t="shared" si="62"/>
        <v>0</v>
      </c>
    </row>
    <row r="1142" spans="1:7" ht="12.75" customHeight="1">
      <c r="A1142" s="233" t="s">
        <v>212</v>
      </c>
      <c r="B1142" s="231"/>
      <c r="C1142" s="149">
        <v>102</v>
      </c>
      <c r="D1142" s="6"/>
      <c r="E1142" s="6"/>
      <c r="F1142" s="41" t="e">
        <f t="shared" si="61"/>
        <v>#DIV/0!</v>
      </c>
      <c r="G1142" s="137">
        <f t="shared" si="62"/>
        <v>0</v>
      </c>
    </row>
    <row r="1143" spans="1:7" ht="14.25" customHeight="1">
      <c r="A1143" s="234" t="s">
        <v>236</v>
      </c>
      <c r="B1143" s="231"/>
      <c r="C1143" s="149">
        <v>103</v>
      </c>
      <c r="D1143" s="15">
        <f>D1144+D1145+D1146</f>
        <v>8134.4</v>
      </c>
      <c r="E1143" s="15">
        <f>E1144+E1145+E1146</f>
        <v>8134.4</v>
      </c>
      <c r="F1143" s="41">
        <f t="shared" si="61"/>
        <v>100</v>
      </c>
      <c r="G1143" s="137">
        <f t="shared" si="62"/>
        <v>0</v>
      </c>
    </row>
    <row r="1144" spans="1:7" ht="14.25" customHeight="1">
      <c r="A1144" s="233" t="s">
        <v>210</v>
      </c>
      <c r="B1144" s="231"/>
      <c r="C1144" s="149">
        <v>104</v>
      </c>
      <c r="D1144" s="6"/>
      <c r="E1144" s="6"/>
      <c r="F1144" s="41" t="e">
        <f t="shared" si="61"/>
        <v>#DIV/0!</v>
      </c>
      <c r="G1144" s="137">
        <f t="shared" si="62"/>
        <v>0</v>
      </c>
    </row>
    <row r="1145" spans="1:7" ht="14.25" customHeight="1">
      <c r="A1145" s="233" t="s">
        <v>211</v>
      </c>
      <c r="B1145" s="231"/>
      <c r="C1145" s="149">
        <v>105</v>
      </c>
      <c r="D1145" s="6"/>
      <c r="E1145" s="6"/>
      <c r="F1145" s="41" t="e">
        <f t="shared" si="61"/>
        <v>#DIV/0!</v>
      </c>
      <c r="G1145" s="137">
        <f t="shared" si="62"/>
        <v>0</v>
      </c>
    </row>
    <row r="1146" spans="1:7" ht="14.25" customHeight="1">
      <c r="A1146" s="233" t="s">
        <v>212</v>
      </c>
      <c r="B1146" s="231"/>
      <c r="C1146" s="149">
        <v>106</v>
      </c>
      <c r="D1146" s="6">
        <v>8134.4</v>
      </c>
      <c r="E1146" s="6">
        <v>8134.4</v>
      </c>
      <c r="F1146" s="41">
        <f t="shared" si="61"/>
        <v>100</v>
      </c>
      <c r="G1146" s="137">
        <f t="shared" si="62"/>
        <v>0</v>
      </c>
    </row>
    <row r="1147" spans="1:7" ht="12.75" customHeight="1">
      <c r="A1147" s="234" t="s">
        <v>237</v>
      </c>
      <c r="B1147" s="231"/>
      <c r="C1147" s="149">
        <v>107</v>
      </c>
      <c r="D1147" s="15">
        <f>D1148+D1149+D1150</f>
        <v>187486.13</v>
      </c>
      <c r="E1147" s="15">
        <f>E1148+E1149+E1150</f>
        <v>187486.13</v>
      </c>
      <c r="F1147" s="41">
        <f t="shared" si="61"/>
        <v>100</v>
      </c>
      <c r="G1147" s="137">
        <f t="shared" si="62"/>
        <v>0</v>
      </c>
    </row>
    <row r="1148" spans="1:7" ht="12.75" customHeight="1">
      <c r="A1148" s="233" t="s">
        <v>210</v>
      </c>
      <c r="B1148" s="231"/>
      <c r="C1148" s="149">
        <v>108</v>
      </c>
      <c r="D1148" s="6"/>
      <c r="E1148" s="6"/>
      <c r="F1148" s="41" t="e">
        <f t="shared" si="61"/>
        <v>#DIV/0!</v>
      </c>
      <c r="G1148" s="137">
        <f t="shared" si="62"/>
        <v>0</v>
      </c>
    </row>
    <row r="1149" spans="1:7" ht="12.75" customHeight="1">
      <c r="A1149" s="233" t="s">
        <v>211</v>
      </c>
      <c r="B1149" s="231"/>
      <c r="C1149" s="149">
        <v>109</v>
      </c>
      <c r="D1149" s="6"/>
      <c r="E1149" s="6"/>
      <c r="F1149" s="41" t="e">
        <f t="shared" si="61"/>
        <v>#DIV/0!</v>
      </c>
      <c r="G1149" s="137">
        <f t="shared" si="62"/>
        <v>0</v>
      </c>
    </row>
    <row r="1150" spans="1:7" ht="12.75" customHeight="1">
      <c r="A1150" s="233" t="s">
        <v>212</v>
      </c>
      <c r="B1150" s="231"/>
      <c r="C1150" s="149">
        <v>110</v>
      </c>
      <c r="D1150" s="6">
        <f>SUM(D474)</f>
        <v>187486.13</v>
      </c>
      <c r="E1150" s="6">
        <f>SUM(E474)</f>
        <v>187486.13</v>
      </c>
      <c r="F1150" s="41">
        <f t="shared" si="61"/>
        <v>100</v>
      </c>
      <c r="G1150" s="137">
        <f t="shared" si="62"/>
        <v>0</v>
      </c>
    </row>
    <row r="1151" spans="1:7" ht="17.25" customHeight="1">
      <c r="A1151" s="234" t="s">
        <v>238</v>
      </c>
      <c r="B1151" s="231"/>
      <c r="C1151" s="149">
        <v>111</v>
      </c>
      <c r="D1151" s="15">
        <f>D1152+D1153+D1154</f>
        <v>0</v>
      </c>
      <c r="E1151" s="15">
        <f>E1152+E1153+E1154</f>
        <v>0</v>
      </c>
      <c r="F1151" s="41" t="e">
        <f t="shared" si="61"/>
        <v>#DIV/0!</v>
      </c>
      <c r="G1151" s="137">
        <f t="shared" si="62"/>
        <v>0</v>
      </c>
    </row>
    <row r="1152" spans="1:7" ht="17.25" customHeight="1">
      <c r="A1152" s="233" t="s">
        <v>210</v>
      </c>
      <c r="B1152" s="231"/>
      <c r="C1152" s="149">
        <v>112</v>
      </c>
      <c r="D1152" s="6"/>
      <c r="E1152" s="6"/>
      <c r="F1152" s="41" t="e">
        <f t="shared" si="61"/>
        <v>#DIV/0!</v>
      </c>
      <c r="G1152" s="137">
        <f t="shared" si="62"/>
        <v>0</v>
      </c>
    </row>
    <row r="1153" spans="1:7" ht="17.25" customHeight="1">
      <c r="A1153" s="233" t="s">
        <v>211</v>
      </c>
      <c r="B1153" s="231"/>
      <c r="C1153" s="149">
        <v>113</v>
      </c>
      <c r="D1153" s="6"/>
      <c r="E1153" s="6"/>
      <c r="F1153" s="41" t="e">
        <f t="shared" si="61"/>
        <v>#DIV/0!</v>
      </c>
      <c r="G1153" s="137">
        <f t="shared" si="62"/>
        <v>0</v>
      </c>
    </row>
    <row r="1154" spans="1:7" ht="17.25" customHeight="1">
      <c r="A1154" s="233" t="s">
        <v>212</v>
      </c>
      <c r="B1154" s="231"/>
      <c r="C1154" s="149">
        <v>114</v>
      </c>
      <c r="D1154" s="6"/>
      <c r="E1154" s="6"/>
      <c r="F1154" s="41" t="e">
        <f t="shared" si="61"/>
        <v>#DIV/0!</v>
      </c>
      <c r="G1154" s="137">
        <f t="shared" si="62"/>
        <v>0</v>
      </c>
    </row>
    <row r="1155" spans="1:7" ht="12.75">
      <c r="A1155" s="234" t="s">
        <v>239</v>
      </c>
      <c r="B1155" s="231"/>
      <c r="C1155" s="149">
        <v>115</v>
      </c>
      <c r="D1155" s="15">
        <f>D1156+D1157+D1158</f>
        <v>0</v>
      </c>
      <c r="E1155" s="15">
        <f>E1156+E1157+E1158</f>
        <v>0</v>
      </c>
      <c r="F1155" s="41" t="e">
        <f t="shared" si="61"/>
        <v>#DIV/0!</v>
      </c>
      <c r="G1155" s="137">
        <f t="shared" si="62"/>
        <v>0</v>
      </c>
    </row>
    <row r="1156" spans="1:7" ht="12.75" customHeight="1">
      <c r="A1156" s="233" t="s">
        <v>210</v>
      </c>
      <c r="B1156" s="231"/>
      <c r="C1156" s="149">
        <v>116</v>
      </c>
      <c r="D1156" s="6"/>
      <c r="E1156" s="6"/>
      <c r="F1156" s="41" t="e">
        <f t="shared" si="61"/>
        <v>#DIV/0!</v>
      </c>
      <c r="G1156" s="137">
        <f t="shared" si="62"/>
        <v>0</v>
      </c>
    </row>
    <row r="1157" spans="1:7" ht="12.75" customHeight="1">
      <c r="A1157" s="233" t="s">
        <v>211</v>
      </c>
      <c r="B1157" s="231"/>
      <c r="C1157" s="149">
        <v>117</v>
      </c>
      <c r="D1157" s="6"/>
      <c r="E1157" s="6"/>
      <c r="F1157" s="41" t="e">
        <f t="shared" si="61"/>
        <v>#DIV/0!</v>
      </c>
      <c r="G1157" s="137">
        <f t="shared" si="62"/>
        <v>0</v>
      </c>
    </row>
    <row r="1158" spans="1:7" ht="12.75" customHeight="1">
      <c r="A1158" s="233" t="s">
        <v>212</v>
      </c>
      <c r="B1158" s="231"/>
      <c r="C1158" s="149">
        <v>118</v>
      </c>
      <c r="D1158" s="6"/>
      <c r="E1158" s="6"/>
      <c r="F1158" s="41" t="e">
        <f t="shared" si="61"/>
        <v>#DIV/0!</v>
      </c>
      <c r="G1158" s="137">
        <f t="shared" si="62"/>
        <v>0</v>
      </c>
    </row>
    <row r="1159" spans="1:7" ht="16.5" customHeight="1">
      <c r="A1159" s="234" t="s">
        <v>240</v>
      </c>
      <c r="B1159" s="231"/>
      <c r="C1159" s="149">
        <v>119</v>
      </c>
      <c r="D1159" s="15">
        <f>D1160+D1161+D1162</f>
        <v>0</v>
      </c>
      <c r="E1159" s="15">
        <f>E1160+E1161+E1162</f>
        <v>0</v>
      </c>
      <c r="F1159" s="41" t="e">
        <f t="shared" si="61"/>
        <v>#DIV/0!</v>
      </c>
      <c r="G1159" s="137">
        <f t="shared" si="62"/>
        <v>0</v>
      </c>
    </row>
    <row r="1160" spans="1:7" ht="16.5" customHeight="1">
      <c r="A1160" s="233" t="s">
        <v>210</v>
      </c>
      <c r="B1160" s="231"/>
      <c r="C1160" s="149">
        <v>120</v>
      </c>
      <c r="D1160" s="6"/>
      <c r="E1160" s="6"/>
      <c r="F1160" s="41" t="e">
        <f t="shared" si="61"/>
        <v>#DIV/0!</v>
      </c>
      <c r="G1160" s="137">
        <f t="shared" si="62"/>
        <v>0</v>
      </c>
    </row>
    <row r="1161" spans="1:7" ht="16.5" customHeight="1">
      <c r="A1161" s="233" t="s">
        <v>211</v>
      </c>
      <c r="B1161" s="231"/>
      <c r="C1161" s="149">
        <v>121</v>
      </c>
      <c r="D1161" s="6"/>
      <c r="E1161" s="6"/>
      <c r="F1161" s="41" t="e">
        <f t="shared" si="61"/>
        <v>#DIV/0!</v>
      </c>
      <c r="G1161" s="137">
        <f t="shared" si="62"/>
        <v>0</v>
      </c>
    </row>
    <row r="1162" spans="1:7" ht="16.5" customHeight="1">
      <c r="A1162" s="233" t="s">
        <v>212</v>
      </c>
      <c r="B1162" s="231"/>
      <c r="C1162" s="149">
        <v>122</v>
      </c>
      <c r="D1162" s="6"/>
      <c r="E1162" s="6"/>
      <c r="F1162" s="41" t="e">
        <f t="shared" si="61"/>
        <v>#DIV/0!</v>
      </c>
      <c r="G1162" s="137">
        <f t="shared" si="62"/>
        <v>0</v>
      </c>
    </row>
    <row r="1163" spans="1:7" ht="46.5" customHeight="1">
      <c r="A1163" s="234" t="s">
        <v>241</v>
      </c>
      <c r="B1163" s="231"/>
      <c r="C1163" s="149">
        <v>123</v>
      </c>
      <c r="D1163" s="15">
        <f>D1164+D1165+D1166</f>
        <v>11616</v>
      </c>
      <c r="E1163" s="15">
        <f>E1164+E1165+E1166</f>
        <v>11616</v>
      </c>
      <c r="F1163" s="41">
        <f t="shared" si="61"/>
        <v>100</v>
      </c>
      <c r="G1163" s="137">
        <f t="shared" si="62"/>
        <v>0</v>
      </c>
    </row>
    <row r="1164" spans="1:7" ht="17.25" customHeight="1">
      <c r="A1164" s="233" t="s">
        <v>210</v>
      </c>
      <c r="B1164" s="231"/>
      <c r="C1164" s="149">
        <v>124</v>
      </c>
      <c r="D1164" s="6"/>
      <c r="E1164" s="6"/>
      <c r="F1164" s="41" t="e">
        <f t="shared" si="61"/>
        <v>#DIV/0!</v>
      </c>
      <c r="G1164" s="137">
        <f t="shared" si="62"/>
        <v>0</v>
      </c>
    </row>
    <row r="1165" spans="1:7" ht="17.25" customHeight="1">
      <c r="A1165" s="233" t="s">
        <v>211</v>
      </c>
      <c r="B1165" s="231"/>
      <c r="C1165" s="149">
        <v>125</v>
      </c>
      <c r="D1165" s="6"/>
      <c r="E1165" s="6"/>
      <c r="F1165" s="41" t="e">
        <f t="shared" si="61"/>
        <v>#DIV/0!</v>
      </c>
      <c r="G1165" s="137">
        <f t="shared" si="62"/>
        <v>0</v>
      </c>
    </row>
    <row r="1166" spans="1:7" ht="17.25" customHeight="1">
      <c r="A1166" s="233" t="s">
        <v>212</v>
      </c>
      <c r="B1166" s="231"/>
      <c r="C1166" s="149">
        <v>126</v>
      </c>
      <c r="D1166" s="6">
        <v>11616</v>
      </c>
      <c r="E1166" s="6">
        <v>11616</v>
      </c>
      <c r="F1166" s="41">
        <f t="shared" si="61"/>
        <v>100</v>
      </c>
      <c r="G1166" s="137">
        <f t="shared" si="62"/>
        <v>0</v>
      </c>
    </row>
    <row r="1167" spans="1:7" ht="12.75">
      <c r="A1167" s="234" t="s">
        <v>225</v>
      </c>
      <c r="B1167" s="231"/>
      <c r="C1167" s="149">
        <v>127</v>
      </c>
      <c r="D1167" s="15">
        <f>D1168+D1169+D1170</f>
        <v>139</v>
      </c>
      <c r="E1167" s="15">
        <f>E1168+E1169+E1170</f>
        <v>139</v>
      </c>
      <c r="F1167" s="41">
        <f t="shared" si="61"/>
        <v>100</v>
      </c>
      <c r="G1167" s="137">
        <f t="shared" si="62"/>
        <v>0</v>
      </c>
    </row>
    <row r="1168" spans="1:7" ht="12.75" customHeight="1">
      <c r="A1168" s="233" t="s">
        <v>210</v>
      </c>
      <c r="B1168" s="231"/>
      <c r="C1168" s="149">
        <v>128</v>
      </c>
      <c r="D1168" s="6"/>
      <c r="E1168" s="6"/>
      <c r="F1168" s="41" t="e">
        <f t="shared" si="61"/>
        <v>#DIV/0!</v>
      </c>
      <c r="G1168" s="137">
        <f t="shared" si="62"/>
        <v>0</v>
      </c>
    </row>
    <row r="1169" spans="1:7" ht="12.75" customHeight="1">
      <c r="A1169" s="233" t="s">
        <v>211</v>
      </c>
      <c r="B1169" s="231"/>
      <c r="C1169" s="149">
        <v>129</v>
      </c>
      <c r="D1169" s="6"/>
      <c r="E1169" s="6"/>
      <c r="F1169" s="41" t="e">
        <f t="shared" si="61"/>
        <v>#DIV/0!</v>
      </c>
      <c r="G1169" s="137">
        <f t="shared" si="62"/>
        <v>0</v>
      </c>
    </row>
    <row r="1170" spans="1:7" ht="12.75" customHeight="1">
      <c r="A1170" s="233" t="s">
        <v>212</v>
      </c>
      <c r="B1170" s="231"/>
      <c r="C1170" s="149">
        <v>130</v>
      </c>
      <c r="D1170" s="6">
        <v>139</v>
      </c>
      <c r="E1170" s="6">
        <v>139</v>
      </c>
      <c r="F1170" s="41">
        <f t="shared" si="61"/>
        <v>100</v>
      </c>
      <c r="G1170" s="137">
        <f t="shared" si="62"/>
        <v>0</v>
      </c>
    </row>
    <row r="1171" spans="1:7" ht="15">
      <c r="A1171" s="152" t="s">
        <v>344</v>
      </c>
      <c r="B1171" s="134"/>
      <c r="C1171" s="154"/>
      <c r="D1171" s="15">
        <f>D812</f>
        <v>526514.79</v>
      </c>
      <c r="E1171" s="15">
        <f>E812</f>
        <v>526514.79</v>
      </c>
      <c r="F1171" s="41"/>
      <c r="G1171" s="137">
        <f t="shared" si="62"/>
        <v>0</v>
      </c>
    </row>
    <row r="1172" spans="1:7" ht="15">
      <c r="A1172" s="152" t="s">
        <v>342</v>
      </c>
      <c r="B1172" s="134"/>
      <c r="C1172" s="154"/>
      <c r="D1172" s="15">
        <f>D344</f>
        <v>0</v>
      </c>
      <c r="E1172" s="15">
        <f>E344</f>
        <v>0</v>
      </c>
      <c r="F1172" s="41"/>
      <c r="G1172" s="137">
        <f t="shared" si="62"/>
        <v>0</v>
      </c>
    </row>
    <row r="1173" spans="1:7" ht="12.75">
      <c r="A1173" s="232" t="s">
        <v>242</v>
      </c>
      <c r="B1173" s="231"/>
      <c r="C1173" s="149">
        <v>131</v>
      </c>
      <c r="D1173" s="85">
        <f aca="true" t="shared" si="63" ref="D1173:E1176">D1177+D1181+D1185+D1189+D1193+D1197+D1201+D1205+D1209+D1213+D1217+D1221+D1225+D1229+D1233+D1237+D1241+D1245+D1249+D1253+D1257+D1261+D1265+D1269+D1273</f>
        <v>526514.7899999999</v>
      </c>
      <c r="E1173" s="85">
        <f t="shared" si="63"/>
        <v>526514.7899999999</v>
      </c>
      <c r="F1173" s="41">
        <f aca="true" t="shared" si="64" ref="F1173:F1236">E1173/D1173*100</f>
        <v>100</v>
      </c>
      <c r="G1173" s="137">
        <f t="shared" si="62"/>
        <v>0</v>
      </c>
    </row>
    <row r="1174" spans="1:7" ht="12.75" customHeight="1">
      <c r="A1174" s="230" t="s">
        <v>210</v>
      </c>
      <c r="B1174" s="231"/>
      <c r="C1174" s="149">
        <v>132</v>
      </c>
      <c r="D1174" s="85">
        <f t="shared" si="63"/>
        <v>0</v>
      </c>
      <c r="E1174" s="85">
        <f t="shared" si="63"/>
        <v>0</v>
      </c>
      <c r="F1174" s="41" t="e">
        <f t="shared" si="64"/>
        <v>#DIV/0!</v>
      </c>
      <c r="G1174" s="137">
        <f t="shared" si="62"/>
        <v>0</v>
      </c>
    </row>
    <row r="1175" spans="1:7" ht="12.75" customHeight="1">
      <c r="A1175" s="230" t="s">
        <v>211</v>
      </c>
      <c r="B1175" s="231"/>
      <c r="C1175" s="149">
        <v>133</v>
      </c>
      <c r="D1175" s="85">
        <f t="shared" si="63"/>
        <v>99971.65</v>
      </c>
      <c r="E1175" s="85">
        <f t="shared" si="63"/>
        <v>99971.65</v>
      </c>
      <c r="F1175" s="41">
        <f t="shared" si="64"/>
        <v>100</v>
      </c>
      <c r="G1175" s="137">
        <f t="shared" si="62"/>
        <v>0</v>
      </c>
    </row>
    <row r="1176" spans="1:7" ht="12.75" customHeight="1">
      <c r="A1176" s="230" t="s">
        <v>212</v>
      </c>
      <c r="B1176" s="231"/>
      <c r="C1176" s="149">
        <v>134</v>
      </c>
      <c r="D1176" s="85">
        <f t="shared" si="63"/>
        <v>426543.14</v>
      </c>
      <c r="E1176" s="85">
        <f t="shared" si="63"/>
        <v>426543.14</v>
      </c>
      <c r="F1176" s="41">
        <f t="shared" si="64"/>
        <v>100</v>
      </c>
      <c r="G1176" s="137">
        <f t="shared" si="62"/>
        <v>0</v>
      </c>
    </row>
    <row r="1177" spans="1:7" ht="29.25" customHeight="1">
      <c r="A1177" s="234" t="s">
        <v>243</v>
      </c>
      <c r="B1177" s="231"/>
      <c r="C1177" s="149">
        <v>135</v>
      </c>
      <c r="D1177" s="15">
        <f>D1178+D1179+D1180</f>
        <v>0</v>
      </c>
      <c r="E1177" s="15">
        <f>E1178+E1179+E1180</f>
        <v>0</v>
      </c>
      <c r="F1177" s="41" t="e">
        <f t="shared" si="64"/>
        <v>#DIV/0!</v>
      </c>
      <c r="G1177" s="137">
        <f t="shared" si="62"/>
        <v>0</v>
      </c>
    </row>
    <row r="1178" spans="1:7" ht="16.5" customHeight="1">
      <c r="A1178" s="233" t="s">
        <v>210</v>
      </c>
      <c r="B1178" s="231"/>
      <c r="C1178" s="149">
        <v>136</v>
      </c>
      <c r="D1178" s="6"/>
      <c r="E1178" s="6"/>
      <c r="F1178" s="41" t="e">
        <f t="shared" si="64"/>
        <v>#DIV/0!</v>
      </c>
      <c r="G1178" s="137">
        <f t="shared" si="62"/>
        <v>0</v>
      </c>
    </row>
    <row r="1179" spans="1:7" ht="16.5" customHeight="1">
      <c r="A1179" s="233" t="s">
        <v>211</v>
      </c>
      <c r="B1179" s="231"/>
      <c r="C1179" s="149">
        <v>137</v>
      </c>
      <c r="D1179" s="6"/>
      <c r="E1179" s="6"/>
      <c r="F1179" s="41" t="e">
        <f t="shared" si="64"/>
        <v>#DIV/0!</v>
      </c>
      <c r="G1179" s="137">
        <f t="shared" si="62"/>
        <v>0</v>
      </c>
    </row>
    <row r="1180" spans="1:7" ht="16.5" customHeight="1">
      <c r="A1180" s="233" t="s">
        <v>212</v>
      </c>
      <c r="B1180" s="231"/>
      <c r="C1180" s="149">
        <v>138</v>
      </c>
      <c r="D1180" s="6"/>
      <c r="E1180" s="6"/>
      <c r="F1180" s="41" t="e">
        <f t="shared" si="64"/>
        <v>#DIV/0!</v>
      </c>
      <c r="G1180" s="137">
        <f t="shared" si="62"/>
        <v>0</v>
      </c>
    </row>
    <row r="1181" spans="1:7" ht="45" customHeight="1">
      <c r="A1181" s="234" t="s">
        <v>244</v>
      </c>
      <c r="B1181" s="231"/>
      <c r="C1181" s="149">
        <v>139</v>
      </c>
      <c r="D1181" s="15">
        <f>D1182+D1183+D1184</f>
        <v>19571</v>
      </c>
      <c r="E1181" s="15">
        <f>E1182+E1183+E1184</f>
        <v>19571</v>
      </c>
      <c r="F1181" s="41">
        <f t="shared" si="64"/>
        <v>100</v>
      </c>
      <c r="G1181" s="137">
        <f t="shared" si="62"/>
        <v>0</v>
      </c>
    </row>
    <row r="1182" spans="1:7" ht="18" customHeight="1">
      <c r="A1182" s="233" t="s">
        <v>210</v>
      </c>
      <c r="B1182" s="231"/>
      <c r="C1182" s="149">
        <v>140</v>
      </c>
      <c r="D1182" s="6"/>
      <c r="E1182" s="6"/>
      <c r="F1182" s="41" t="e">
        <f t="shared" si="64"/>
        <v>#DIV/0!</v>
      </c>
      <c r="G1182" s="137">
        <f t="shared" si="62"/>
        <v>0</v>
      </c>
    </row>
    <row r="1183" spans="1:7" ht="18" customHeight="1">
      <c r="A1183" s="233" t="s">
        <v>211</v>
      </c>
      <c r="B1183" s="231"/>
      <c r="C1183" s="149">
        <v>141</v>
      </c>
      <c r="D1183" s="6"/>
      <c r="E1183" s="6"/>
      <c r="F1183" s="41" t="e">
        <f t="shared" si="64"/>
        <v>#DIV/0!</v>
      </c>
      <c r="G1183" s="137">
        <f t="shared" si="62"/>
        <v>0</v>
      </c>
    </row>
    <row r="1184" spans="1:7" ht="18" customHeight="1">
      <c r="A1184" s="233" t="s">
        <v>212</v>
      </c>
      <c r="B1184" s="231"/>
      <c r="C1184" s="149">
        <v>142</v>
      </c>
      <c r="D1184" s="6">
        <v>19571</v>
      </c>
      <c r="E1184" s="6">
        <v>19571</v>
      </c>
      <c r="F1184" s="41">
        <f t="shared" si="64"/>
        <v>100</v>
      </c>
      <c r="G1184" s="137">
        <f t="shared" si="62"/>
        <v>0</v>
      </c>
    </row>
    <row r="1185" spans="1:7" ht="12.75">
      <c r="A1185" s="234" t="s">
        <v>245</v>
      </c>
      <c r="B1185" s="231"/>
      <c r="C1185" s="149">
        <v>143</v>
      </c>
      <c r="D1185" s="15">
        <f>D1186+D1187+D1188</f>
        <v>10920</v>
      </c>
      <c r="E1185" s="15">
        <f>E1186+E1187+E1188</f>
        <v>10920</v>
      </c>
      <c r="F1185" s="41">
        <f t="shared" si="64"/>
        <v>100</v>
      </c>
      <c r="G1185" s="137">
        <f t="shared" si="62"/>
        <v>0</v>
      </c>
    </row>
    <row r="1186" spans="1:7" ht="12.75" customHeight="1">
      <c r="A1186" s="233" t="s">
        <v>210</v>
      </c>
      <c r="B1186" s="231"/>
      <c r="C1186" s="149">
        <v>144</v>
      </c>
      <c r="D1186" s="6"/>
      <c r="E1186" s="6"/>
      <c r="F1186" s="41" t="e">
        <f t="shared" si="64"/>
        <v>#DIV/0!</v>
      </c>
      <c r="G1186" s="137">
        <f t="shared" si="62"/>
        <v>0</v>
      </c>
    </row>
    <row r="1187" spans="1:7" ht="12.75" customHeight="1">
      <c r="A1187" s="233" t="s">
        <v>211</v>
      </c>
      <c r="B1187" s="231"/>
      <c r="C1187" s="149">
        <v>145</v>
      </c>
      <c r="D1187" s="6"/>
      <c r="E1187" s="6"/>
      <c r="F1187" s="41" t="e">
        <f t="shared" si="64"/>
        <v>#DIV/0!</v>
      </c>
      <c r="G1187" s="137">
        <f t="shared" si="62"/>
        <v>0</v>
      </c>
    </row>
    <row r="1188" spans="1:7" ht="12.75" customHeight="1">
      <c r="A1188" s="233" t="s">
        <v>212</v>
      </c>
      <c r="B1188" s="231"/>
      <c r="C1188" s="149">
        <v>146</v>
      </c>
      <c r="D1188" s="6">
        <v>10920</v>
      </c>
      <c r="E1188" s="6">
        <v>10920</v>
      </c>
      <c r="F1188" s="41">
        <f t="shared" si="64"/>
        <v>100</v>
      </c>
      <c r="G1188" s="137">
        <f t="shared" si="62"/>
        <v>0</v>
      </c>
    </row>
    <row r="1189" spans="1:7" ht="28.5" customHeight="1">
      <c r="A1189" s="234" t="s">
        <v>246</v>
      </c>
      <c r="B1189" s="231"/>
      <c r="C1189" s="149">
        <v>147</v>
      </c>
      <c r="D1189" s="15">
        <f>D1190+D1191+D1192</f>
        <v>0</v>
      </c>
      <c r="E1189" s="15">
        <f>E1190+E1191+E1192</f>
        <v>0</v>
      </c>
      <c r="F1189" s="41" t="e">
        <f t="shared" si="64"/>
        <v>#DIV/0!</v>
      </c>
      <c r="G1189" s="137">
        <f t="shared" si="62"/>
        <v>0</v>
      </c>
    </row>
    <row r="1190" spans="1:7" ht="14.25" customHeight="1">
      <c r="A1190" s="233" t="s">
        <v>210</v>
      </c>
      <c r="B1190" s="231"/>
      <c r="C1190" s="149">
        <v>148</v>
      </c>
      <c r="D1190" s="6"/>
      <c r="E1190" s="6"/>
      <c r="F1190" s="41" t="e">
        <f t="shared" si="64"/>
        <v>#DIV/0!</v>
      </c>
      <c r="G1190" s="137">
        <f t="shared" si="62"/>
        <v>0</v>
      </c>
    </row>
    <row r="1191" spans="1:7" ht="15" customHeight="1">
      <c r="A1191" s="233" t="s">
        <v>211</v>
      </c>
      <c r="B1191" s="231"/>
      <c r="C1191" s="149">
        <v>149</v>
      </c>
      <c r="D1191" s="6"/>
      <c r="E1191" s="6"/>
      <c r="F1191" s="41" t="e">
        <f t="shared" si="64"/>
        <v>#DIV/0!</v>
      </c>
      <c r="G1191" s="137">
        <f t="shared" si="62"/>
        <v>0</v>
      </c>
    </row>
    <row r="1192" spans="1:7" ht="13.5" customHeight="1">
      <c r="A1192" s="233" t="s">
        <v>212</v>
      </c>
      <c r="B1192" s="231"/>
      <c r="C1192" s="149">
        <v>150</v>
      </c>
      <c r="D1192" s="6"/>
      <c r="E1192" s="6"/>
      <c r="F1192" s="41" t="e">
        <f t="shared" si="64"/>
        <v>#DIV/0!</v>
      </c>
      <c r="G1192" s="137">
        <f t="shared" si="62"/>
        <v>0</v>
      </c>
    </row>
    <row r="1193" spans="1:7" ht="12.75" customHeight="1">
      <c r="A1193" s="234" t="s">
        <v>247</v>
      </c>
      <c r="B1193" s="231"/>
      <c r="C1193" s="149">
        <v>151</v>
      </c>
      <c r="D1193" s="15">
        <f>D1194+D1195+D1196</f>
        <v>0</v>
      </c>
      <c r="E1193" s="15">
        <f>E1194+E1195+E1196</f>
        <v>0</v>
      </c>
      <c r="F1193" s="41" t="e">
        <f t="shared" si="64"/>
        <v>#DIV/0!</v>
      </c>
      <c r="G1193" s="137">
        <f t="shared" si="62"/>
        <v>0</v>
      </c>
    </row>
    <row r="1194" spans="1:7" ht="12.75" customHeight="1">
      <c r="A1194" s="233" t="s">
        <v>210</v>
      </c>
      <c r="B1194" s="231"/>
      <c r="C1194" s="149">
        <v>152</v>
      </c>
      <c r="D1194" s="6"/>
      <c r="E1194" s="6"/>
      <c r="F1194" s="41" t="e">
        <f t="shared" si="64"/>
        <v>#DIV/0!</v>
      </c>
      <c r="G1194" s="137">
        <f t="shared" si="62"/>
        <v>0</v>
      </c>
    </row>
    <row r="1195" spans="1:7" ht="12.75" customHeight="1">
      <c r="A1195" s="233" t="s">
        <v>211</v>
      </c>
      <c r="B1195" s="231"/>
      <c r="C1195" s="149">
        <v>153</v>
      </c>
      <c r="D1195" s="6"/>
      <c r="E1195" s="6"/>
      <c r="F1195" s="41" t="e">
        <f t="shared" si="64"/>
        <v>#DIV/0!</v>
      </c>
      <c r="G1195" s="137">
        <f t="shared" si="62"/>
        <v>0</v>
      </c>
    </row>
    <row r="1196" spans="1:7" ht="12.75" customHeight="1">
      <c r="A1196" s="233" t="s">
        <v>212</v>
      </c>
      <c r="B1196" s="231"/>
      <c r="C1196" s="149">
        <v>154</v>
      </c>
      <c r="D1196" s="6"/>
      <c r="E1196" s="6"/>
      <c r="F1196" s="41" t="e">
        <f t="shared" si="64"/>
        <v>#DIV/0!</v>
      </c>
      <c r="G1196" s="137">
        <f t="shared" si="62"/>
        <v>0</v>
      </c>
    </row>
    <row r="1197" spans="1:7" ht="12.75">
      <c r="A1197" s="234" t="s">
        <v>248</v>
      </c>
      <c r="B1197" s="231"/>
      <c r="C1197" s="149">
        <v>155</v>
      </c>
      <c r="D1197" s="15">
        <f>D1198+D1199+D1200</f>
        <v>253613.04</v>
      </c>
      <c r="E1197" s="15">
        <f>E1198+E1199+E1200</f>
        <v>253613.04</v>
      </c>
      <c r="F1197" s="41">
        <f t="shared" si="64"/>
        <v>100</v>
      </c>
      <c r="G1197" s="137">
        <f t="shared" si="62"/>
        <v>0</v>
      </c>
    </row>
    <row r="1198" spans="1:7" ht="12.75" customHeight="1">
      <c r="A1198" s="233" t="s">
        <v>210</v>
      </c>
      <c r="B1198" s="231"/>
      <c r="C1198" s="149">
        <v>156</v>
      </c>
      <c r="D1198" s="6"/>
      <c r="E1198" s="6"/>
      <c r="F1198" s="41" t="e">
        <f t="shared" si="64"/>
        <v>#DIV/0!</v>
      </c>
      <c r="G1198" s="137">
        <f t="shared" si="62"/>
        <v>0</v>
      </c>
    </row>
    <row r="1199" spans="1:7" ht="12.75" customHeight="1">
      <c r="A1199" s="233" t="s">
        <v>211</v>
      </c>
      <c r="B1199" s="231"/>
      <c r="C1199" s="149">
        <v>157</v>
      </c>
      <c r="D1199" s="6">
        <v>99971.65</v>
      </c>
      <c r="E1199" s="6">
        <v>99971.65</v>
      </c>
      <c r="F1199" s="41">
        <f t="shared" si="64"/>
        <v>100</v>
      </c>
      <c r="G1199" s="137">
        <f t="shared" si="62"/>
        <v>0</v>
      </c>
    </row>
    <row r="1200" spans="1:7" ht="12.75" customHeight="1">
      <c r="A1200" s="233" t="s">
        <v>212</v>
      </c>
      <c r="B1200" s="231"/>
      <c r="C1200" s="149">
        <v>158</v>
      </c>
      <c r="D1200" s="6">
        <v>153641.39</v>
      </c>
      <c r="E1200" s="6">
        <v>153641.39</v>
      </c>
      <c r="F1200" s="41">
        <f t="shared" si="64"/>
        <v>100</v>
      </c>
      <c r="G1200" s="137">
        <f t="shared" si="62"/>
        <v>0</v>
      </c>
    </row>
    <row r="1201" spans="1:7" ht="12.75">
      <c r="A1201" s="234" t="s">
        <v>249</v>
      </c>
      <c r="B1201" s="231"/>
      <c r="C1201" s="149">
        <v>159</v>
      </c>
      <c r="D1201" s="15">
        <f>D1202+D1203+D1204</f>
        <v>66252.59</v>
      </c>
      <c r="E1201" s="15">
        <f>E1202+E1203+E1204</f>
        <v>66252.59</v>
      </c>
      <c r="F1201" s="41">
        <f t="shared" si="64"/>
        <v>100</v>
      </c>
      <c r="G1201" s="137">
        <f t="shared" si="62"/>
        <v>0</v>
      </c>
    </row>
    <row r="1202" spans="1:7" ht="12.75" customHeight="1">
      <c r="A1202" s="233" t="s">
        <v>210</v>
      </c>
      <c r="B1202" s="231"/>
      <c r="C1202" s="149">
        <v>160</v>
      </c>
      <c r="D1202" s="6"/>
      <c r="E1202" s="6"/>
      <c r="F1202" s="41" t="e">
        <f t="shared" si="64"/>
        <v>#DIV/0!</v>
      </c>
      <c r="G1202" s="137">
        <f aca="true" t="shared" si="65" ref="G1202:G1265">D1202-E1202</f>
        <v>0</v>
      </c>
    </row>
    <row r="1203" spans="1:7" ht="12.75" customHeight="1">
      <c r="A1203" s="233" t="s">
        <v>211</v>
      </c>
      <c r="B1203" s="231"/>
      <c r="C1203" s="149">
        <v>161</v>
      </c>
      <c r="D1203" s="6"/>
      <c r="E1203" s="6"/>
      <c r="F1203" s="41" t="e">
        <f t="shared" si="64"/>
        <v>#DIV/0!</v>
      </c>
      <c r="G1203" s="137">
        <f t="shared" si="65"/>
        <v>0</v>
      </c>
    </row>
    <row r="1204" spans="1:7" ht="12.75" customHeight="1">
      <c r="A1204" s="233" t="s">
        <v>212</v>
      </c>
      <c r="B1204" s="231"/>
      <c r="C1204" s="149">
        <v>162</v>
      </c>
      <c r="D1204" s="6">
        <v>66252.59</v>
      </c>
      <c r="E1204" s="6">
        <v>66252.59</v>
      </c>
      <c r="F1204" s="41">
        <f t="shared" si="64"/>
        <v>100</v>
      </c>
      <c r="G1204" s="137">
        <f t="shared" si="65"/>
        <v>0</v>
      </c>
    </row>
    <row r="1205" spans="1:7" ht="14.25" customHeight="1">
      <c r="A1205" s="234" t="s">
        <v>250</v>
      </c>
      <c r="B1205" s="231"/>
      <c r="C1205" s="149">
        <v>163</v>
      </c>
      <c r="D1205" s="15">
        <f>D1206+D1207+D1208</f>
        <v>0</v>
      </c>
      <c r="E1205" s="15">
        <f>E1206+E1207+E1208</f>
        <v>0</v>
      </c>
      <c r="F1205" s="41" t="e">
        <f t="shared" si="64"/>
        <v>#DIV/0!</v>
      </c>
      <c r="G1205" s="137">
        <f t="shared" si="65"/>
        <v>0</v>
      </c>
    </row>
    <row r="1206" spans="1:7" ht="14.25" customHeight="1">
      <c r="A1206" s="233" t="s">
        <v>210</v>
      </c>
      <c r="B1206" s="231"/>
      <c r="C1206" s="149">
        <v>164</v>
      </c>
      <c r="D1206" s="6"/>
      <c r="E1206" s="6"/>
      <c r="F1206" s="41" t="e">
        <f t="shared" si="64"/>
        <v>#DIV/0!</v>
      </c>
      <c r="G1206" s="137">
        <f t="shared" si="65"/>
        <v>0</v>
      </c>
    </row>
    <row r="1207" spans="1:7" ht="14.25" customHeight="1">
      <c r="A1207" s="233" t="s">
        <v>211</v>
      </c>
      <c r="B1207" s="231"/>
      <c r="C1207" s="149">
        <v>165</v>
      </c>
      <c r="D1207" s="6"/>
      <c r="E1207" s="6"/>
      <c r="F1207" s="41" t="e">
        <f t="shared" si="64"/>
        <v>#DIV/0!</v>
      </c>
      <c r="G1207" s="137">
        <f t="shared" si="65"/>
        <v>0</v>
      </c>
    </row>
    <row r="1208" spans="1:7" ht="14.25" customHeight="1">
      <c r="A1208" s="233" t="s">
        <v>212</v>
      </c>
      <c r="B1208" s="231"/>
      <c r="C1208" s="149">
        <v>166</v>
      </c>
      <c r="D1208" s="6"/>
      <c r="E1208" s="6"/>
      <c r="F1208" s="41" t="e">
        <f t="shared" si="64"/>
        <v>#DIV/0!</v>
      </c>
      <c r="G1208" s="137">
        <f t="shared" si="65"/>
        <v>0</v>
      </c>
    </row>
    <row r="1209" spans="1:7" ht="12.75">
      <c r="A1209" s="234" t="s">
        <v>251</v>
      </c>
      <c r="B1209" s="231"/>
      <c r="C1209" s="149">
        <v>167</v>
      </c>
      <c r="D1209" s="15">
        <f>D1210+D1211+D1212</f>
        <v>0</v>
      </c>
      <c r="E1209" s="15">
        <f>E1210+E1211+E1212</f>
        <v>0</v>
      </c>
      <c r="F1209" s="41" t="e">
        <f t="shared" si="64"/>
        <v>#DIV/0!</v>
      </c>
      <c r="G1209" s="137">
        <f t="shared" si="65"/>
        <v>0</v>
      </c>
    </row>
    <row r="1210" spans="1:7" ht="12.75" customHeight="1">
      <c r="A1210" s="233" t="s">
        <v>210</v>
      </c>
      <c r="B1210" s="231"/>
      <c r="C1210" s="149">
        <v>168</v>
      </c>
      <c r="D1210" s="6"/>
      <c r="E1210" s="6"/>
      <c r="F1210" s="41" t="e">
        <f t="shared" si="64"/>
        <v>#DIV/0!</v>
      </c>
      <c r="G1210" s="137">
        <f t="shared" si="65"/>
        <v>0</v>
      </c>
    </row>
    <row r="1211" spans="1:7" ht="12.75" customHeight="1">
      <c r="A1211" s="233" t="s">
        <v>211</v>
      </c>
      <c r="B1211" s="231"/>
      <c r="C1211" s="149">
        <v>169</v>
      </c>
      <c r="D1211" s="6"/>
      <c r="E1211" s="6"/>
      <c r="F1211" s="41" t="e">
        <f t="shared" si="64"/>
        <v>#DIV/0!</v>
      </c>
      <c r="G1211" s="137">
        <f t="shared" si="65"/>
        <v>0</v>
      </c>
    </row>
    <row r="1212" spans="1:7" ht="12.75" customHeight="1">
      <c r="A1212" s="233" t="s">
        <v>212</v>
      </c>
      <c r="B1212" s="231"/>
      <c r="C1212" s="149">
        <v>170</v>
      </c>
      <c r="D1212" s="6"/>
      <c r="E1212" s="6"/>
      <c r="F1212" s="41" t="e">
        <f t="shared" si="64"/>
        <v>#DIV/0!</v>
      </c>
      <c r="G1212" s="137">
        <f t="shared" si="65"/>
        <v>0</v>
      </c>
    </row>
    <row r="1213" spans="1:7" ht="12.75" customHeight="1">
      <c r="A1213" s="234" t="s">
        <v>252</v>
      </c>
      <c r="B1213" s="231"/>
      <c r="C1213" s="149">
        <v>171</v>
      </c>
      <c r="D1213" s="15">
        <f>D1214+D1215+D1216</f>
        <v>0</v>
      </c>
      <c r="E1213" s="15">
        <f>E1214+E1215+E1216</f>
        <v>0</v>
      </c>
      <c r="F1213" s="41" t="e">
        <f t="shared" si="64"/>
        <v>#DIV/0!</v>
      </c>
      <c r="G1213" s="137">
        <f t="shared" si="65"/>
        <v>0</v>
      </c>
    </row>
    <row r="1214" spans="1:7" ht="12.75" customHeight="1">
      <c r="A1214" s="233" t="s">
        <v>210</v>
      </c>
      <c r="B1214" s="231"/>
      <c r="C1214" s="149">
        <v>172</v>
      </c>
      <c r="D1214" s="6"/>
      <c r="E1214" s="6"/>
      <c r="F1214" s="41" t="e">
        <f t="shared" si="64"/>
        <v>#DIV/0!</v>
      </c>
      <c r="G1214" s="137">
        <f t="shared" si="65"/>
        <v>0</v>
      </c>
    </row>
    <row r="1215" spans="1:7" ht="12.75" customHeight="1">
      <c r="A1215" s="233" t="s">
        <v>211</v>
      </c>
      <c r="B1215" s="231"/>
      <c r="C1215" s="149">
        <v>173</v>
      </c>
      <c r="D1215" s="6"/>
      <c r="E1215" s="6"/>
      <c r="F1215" s="41" t="e">
        <f t="shared" si="64"/>
        <v>#DIV/0!</v>
      </c>
      <c r="G1215" s="137">
        <f t="shared" si="65"/>
        <v>0</v>
      </c>
    </row>
    <row r="1216" spans="1:7" ht="12.75" customHeight="1">
      <c r="A1216" s="233" t="s">
        <v>212</v>
      </c>
      <c r="B1216" s="231"/>
      <c r="C1216" s="149">
        <v>174</v>
      </c>
      <c r="D1216" s="6">
        <v>0</v>
      </c>
      <c r="E1216" s="6"/>
      <c r="F1216" s="41" t="e">
        <f t="shared" si="64"/>
        <v>#DIV/0!</v>
      </c>
      <c r="G1216" s="137">
        <f t="shared" si="65"/>
        <v>0</v>
      </c>
    </row>
    <row r="1217" spans="1:7" ht="12.75" customHeight="1">
      <c r="A1217" s="234" t="s">
        <v>253</v>
      </c>
      <c r="B1217" s="231"/>
      <c r="C1217" s="149">
        <v>175</v>
      </c>
      <c r="D1217" s="15">
        <f>D1218+D1219+D1220</f>
        <v>3056.72</v>
      </c>
      <c r="E1217" s="15">
        <f>E1218+E1219+E1220</f>
        <v>3056.72</v>
      </c>
      <c r="F1217" s="41">
        <f t="shared" si="64"/>
        <v>100</v>
      </c>
      <c r="G1217" s="137">
        <f t="shared" si="65"/>
        <v>0</v>
      </c>
    </row>
    <row r="1218" spans="1:7" ht="17.25" customHeight="1">
      <c r="A1218" s="233" t="s">
        <v>210</v>
      </c>
      <c r="B1218" s="231"/>
      <c r="C1218" s="149">
        <v>176</v>
      </c>
      <c r="D1218" s="6"/>
      <c r="E1218" s="6"/>
      <c r="F1218" s="41" t="e">
        <f t="shared" si="64"/>
        <v>#DIV/0!</v>
      </c>
      <c r="G1218" s="137">
        <f t="shared" si="65"/>
        <v>0</v>
      </c>
    </row>
    <row r="1219" spans="1:7" ht="15.75" customHeight="1">
      <c r="A1219" s="233" t="s">
        <v>211</v>
      </c>
      <c r="B1219" s="231"/>
      <c r="C1219" s="149">
        <v>177</v>
      </c>
      <c r="D1219" s="6"/>
      <c r="E1219" s="6"/>
      <c r="F1219" s="41" t="e">
        <f t="shared" si="64"/>
        <v>#DIV/0!</v>
      </c>
      <c r="G1219" s="137">
        <f t="shared" si="65"/>
        <v>0</v>
      </c>
    </row>
    <row r="1220" spans="1:7" ht="15.75" customHeight="1">
      <c r="A1220" s="233" t="s">
        <v>212</v>
      </c>
      <c r="B1220" s="231"/>
      <c r="C1220" s="149">
        <v>178</v>
      </c>
      <c r="D1220" s="6">
        <v>3056.72</v>
      </c>
      <c r="E1220" s="6">
        <v>3056.72</v>
      </c>
      <c r="F1220" s="41">
        <f t="shared" si="64"/>
        <v>100</v>
      </c>
      <c r="G1220" s="137">
        <f t="shared" si="65"/>
        <v>0</v>
      </c>
    </row>
    <row r="1221" spans="1:7" ht="27" customHeight="1">
      <c r="A1221" s="234" t="s">
        <v>254</v>
      </c>
      <c r="B1221" s="231"/>
      <c r="C1221" s="149">
        <v>179</v>
      </c>
      <c r="D1221" s="15">
        <f>D1222+D1223+D1224</f>
        <v>0</v>
      </c>
      <c r="E1221" s="15">
        <f>E1222+E1223+E1224</f>
        <v>0</v>
      </c>
      <c r="F1221" s="41" t="e">
        <f t="shared" si="64"/>
        <v>#DIV/0!</v>
      </c>
      <c r="G1221" s="137">
        <f t="shared" si="65"/>
        <v>0</v>
      </c>
    </row>
    <row r="1222" spans="1:7" ht="15.75" customHeight="1">
      <c r="A1222" s="233" t="s">
        <v>210</v>
      </c>
      <c r="B1222" s="231"/>
      <c r="C1222" s="149">
        <v>180</v>
      </c>
      <c r="D1222" s="6"/>
      <c r="E1222" s="6"/>
      <c r="F1222" s="41" t="e">
        <f t="shared" si="64"/>
        <v>#DIV/0!</v>
      </c>
      <c r="G1222" s="137">
        <f t="shared" si="65"/>
        <v>0</v>
      </c>
    </row>
    <row r="1223" spans="1:7" ht="16.5" customHeight="1">
      <c r="A1223" s="233" t="s">
        <v>211</v>
      </c>
      <c r="B1223" s="231"/>
      <c r="C1223" s="149">
        <v>181</v>
      </c>
      <c r="D1223" s="6"/>
      <c r="E1223" s="6"/>
      <c r="F1223" s="41" t="e">
        <f t="shared" si="64"/>
        <v>#DIV/0!</v>
      </c>
      <c r="G1223" s="137">
        <f t="shared" si="65"/>
        <v>0</v>
      </c>
    </row>
    <row r="1224" spans="1:7" ht="15" customHeight="1">
      <c r="A1224" s="233" t="s">
        <v>212</v>
      </c>
      <c r="B1224" s="231"/>
      <c r="C1224" s="149">
        <v>182</v>
      </c>
      <c r="D1224" s="6"/>
      <c r="E1224" s="6"/>
      <c r="F1224" s="41" t="e">
        <f t="shared" si="64"/>
        <v>#DIV/0!</v>
      </c>
      <c r="G1224" s="137">
        <f t="shared" si="65"/>
        <v>0</v>
      </c>
    </row>
    <row r="1225" spans="1:7" ht="12.75" customHeight="1">
      <c r="A1225" s="234" t="s">
        <v>255</v>
      </c>
      <c r="B1225" s="231"/>
      <c r="C1225" s="149">
        <v>183</v>
      </c>
      <c r="D1225" s="15">
        <f>D1226+D1227+D1228</f>
        <v>12109.74</v>
      </c>
      <c r="E1225" s="15">
        <f>E1226+E1227+E1228</f>
        <v>12109.74</v>
      </c>
      <c r="F1225" s="41">
        <f t="shared" si="64"/>
        <v>100</v>
      </c>
      <c r="G1225" s="137">
        <f t="shared" si="65"/>
        <v>0</v>
      </c>
    </row>
    <row r="1226" spans="1:7" ht="12.75" customHeight="1">
      <c r="A1226" s="233" t="s">
        <v>210</v>
      </c>
      <c r="B1226" s="231"/>
      <c r="C1226" s="149">
        <v>184</v>
      </c>
      <c r="D1226" s="6"/>
      <c r="E1226" s="6"/>
      <c r="F1226" s="41" t="e">
        <f t="shared" si="64"/>
        <v>#DIV/0!</v>
      </c>
      <c r="G1226" s="137">
        <f t="shared" si="65"/>
        <v>0</v>
      </c>
    </row>
    <row r="1227" spans="1:7" ht="12.75" customHeight="1">
      <c r="A1227" s="233" t="s">
        <v>211</v>
      </c>
      <c r="B1227" s="231"/>
      <c r="C1227" s="149">
        <v>185</v>
      </c>
      <c r="D1227" s="6"/>
      <c r="E1227" s="6"/>
      <c r="F1227" s="41" t="e">
        <f t="shared" si="64"/>
        <v>#DIV/0!</v>
      </c>
      <c r="G1227" s="137">
        <f t="shared" si="65"/>
        <v>0</v>
      </c>
    </row>
    <row r="1228" spans="1:7" ht="12.75" customHeight="1">
      <c r="A1228" s="233" t="s">
        <v>212</v>
      </c>
      <c r="B1228" s="231"/>
      <c r="C1228" s="149">
        <v>186</v>
      </c>
      <c r="D1228" s="6">
        <v>12109.74</v>
      </c>
      <c r="E1228" s="6">
        <v>12109.74</v>
      </c>
      <c r="F1228" s="41">
        <f t="shared" si="64"/>
        <v>100</v>
      </c>
      <c r="G1228" s="137">
        <f t="shared" si="65"/>
        <v>0</v>
      </c>
    </row>
    <row r="1229" spans="1:7" ht="12.75" customHeight="1">
      <c r="A1229" s="234" t="s">
        <v>256</v>
      </c>
      <c r="B1229" s="231"/>
      <c r="C1229" s="149">
        <v>187</v>
      </c>
      <c r="D1229" s="15">
        <f>D1230+D1231+D1232</f>
        <v>37877</v>
      </c>
      <c r="E1229" s="15">
        <f>E1230+E1231+E1232</f>
        <v>37877</v>
      </c>
      <c r="F1229" s="41">
        <f t="shared" si="64"/>
        <v>100</v>
      </c>
      <c r="G1229" s="137">
        <f t="shared" si="65"/>
        <v>0</v>
      </c>
    </row>
    <row r="1230" spans="1:7" ht="12.75" customHeight="1">
      <c r="A1230" s="233" t="s">
        <v>210</v>
      </c>
      <c r="B1230" s="231"/>
      <c r="C1230" s="149">
        <v>188</v>
      </c>
      <c r="D1230" s="6"/>
      <c r="E1230" s="6"/>
      <c r="F1230" s="41" t="e">
        <f t="shared" si="64"/>
        <v>#DIV/0!</v>
      </c>
      <c r="G1230" s="137">
        <f t="shared" si="65"/>
        <v>0</v>
      </c>
    </row>
    <row r="1231" spans="1:7" ht="12.75" customHeight="1">
      <c r="A1231" s="233" t="s">
        <v>211</v>
      </c>
      <c r="B1231" s="231"/>
      <c r="C1231" s="149">
        <v>189</v>
      </c>
      <c r="D1231" s="6"/>
      <c r="E1231" s="6"/>
      <c r="F1231" s="41" t="e">
        <f t="shared" si="64"/>
        <v>#DIV/0!</v>
      </c>
      <c r="G1231" s="137">
        <f t="shared" si="65"/>
        <v>0</v>
      </c>
    </row>
    <row r="1232" spans="1:7" ht="12.75" customHeight="1">
      <c r="A1232" s="233" t="s">
        <v>212</v>
      </c>
      <c r="B1232" s="231"/>
      <c r="C1232" s="149">
        <v>190</v>
      </c>
      <c r="D1232" s="6">
        <v>37877</v>
      </c>
      <c r="E1232" s="6">
        <v>37877</v>
      </c>
      <c r="F1232" s="41">
        <f t="shared" si="64"/>
        <v>100</v>
      </c>
      <c r="G1232" s="137">
        <f t="shared" si="65"/>
        <v>0</v>
      </c>
    </row>
    <row r="1233" spans="1:7" ht="15" customHeight="1">
      <c r="A1233" s="234" t="s">
        <v>257</v>
      </c>
      <c r="B1233" s="231"/>
      <c r="C1233" s="149">
        <v>191</v>
      </c>
      <c r="D1233" s="15">
        <f>D1234+D1235+D1236</f>
        <v>0</v>
      </c>
      <c r="E1233" s="15">
        <f>E1234+E1235+E1236</f>
        <v>0</v>
      </c>
      <c r="F1233" s="41" t="e">
        <f t="shared" si="64"/>
        <v>#DIV/0!</v>
      </c>
      <c r="G1233" s="137">
        <f t="shared" si="65"/>
        <v>0</v>
      </c>
    </row>
    <row r="1234" spans="1:7" ht="15" customHeight="1">
      <c r="A1234" s="233" t="s">
        <v>210</v>
      </c>
      <c r="B1234" s="231"/>
      <c r="C1234" s="149">
        <v>192</v>
      </c>
      <c r="D1234" s="6"/>
      <c r="E1234" s="6"/>
      <c r="F1234" s="41" t="e">
        <f t="shared" si="64"/>
        <v>#DIV/0!</v>
      </c>
      <c r="G1234" s="137">
        <f t="shared" si="65"/>
        <v>0</v>
      </c>
    </row>
    <row r="1235" spans="1:7" ht="15" customHeight="1">
      <c r="A1235" s="233" t="s">
        <v>211</v>
      </c>
      <c r="B1235" s="231"/>
      <c r="C1235" s="149">
        <v>193</v>
      </c>
      <c r="D1235" s="6"/>
      <c r="E1235" s="6"/>
      <c r="F1235" s="41" t="e">
        <f t="shared" si="64"/>
        <v>#DIV/0!</v>
      </c>
      <c r="G1235" s="137">
        <f t="shared" si="65"/>
        <v>0</v>
      </c>
    </row>
    <row r="1236" spans="1:7" ht="15" customHeight="1">
      <c r="A1236" s="233" t="s">
        <v>212</v>
      </c>
      <c r="B1236" s="231"/>
      <c r="C1236" s="149">
        <v>194</v>
      </c>
      <c r="D1236" s="6"/>
      <c r="E1236" s="6"/>
      <c r="F1236" s="41" t="e">
        <f t="shared" si="64"/>
        <v>#DIV/0!</v>
      </c>
      <c r="G1236" s="137">
        <f t="shared" si="65"/>
        <v>0</v>
      </c>
    </row>
    <row r="1237" spans="1:7" ht="12.75" customHeight="1">
      <c r="A1237" s="234" t="s">
        <v>258</v>
      </c>
      <c r="B1237" s="231"/>
      <c r="C1237" s="149">
        <v>195</v>
      </c>
      <c r="D1237" s="15">
        <f>D1238+D1239+D1240</f>
        <v>0</v>
      </c>
      <c r="E1237" s="15">
        <f>E1238+E1239+E1240</f>
        <v>0</v>
      </c>
      <c r="F1237" s="41" t="e">
        <f aca="true" t="shared" si="66" ref="F1237:F1300">E1237/D1237*100</f>
        <v>#DIV/0!</v>
      </c>
      <c r="G1237" s="137">
        <f t="shared" si="65"/>
        <v>0</v>
      </c>
    </row>
    <row r="1238" spans="1:7" ht="12.75" customHeight="1">
      <c r="A1238" s="233" t="s">
        <v>210</v>
      </c>
      <c r="B1238" s="231"/>
      <c r="C1238" s="149">
        <v>196</v>
      </c>
      <c r="D1238" s="6"/>
      <c r="E1238" s="6"/>
      <c r="F1238" s="41" t="e">
        <f t="shared" si="66"/>
        <v>#DIV/0!</v>
      </c>
      <c r="G1238" s="137">
        <f t="shared" si="65"/>
        <v>0</v>
      </c>
    </row>
    <row r="1239" spans="1:7" ht="12.75" customHeight="1">
      <c r="A1239" s="233" t="s">
        <v>211</v>
      </c>
      <c r="B1239" s="231"/>
      <c r="C1239" s="149">
        <v>197</v>
      </c>
      <c r="D1239" s="6"/>
      <c r="E1239" s="6"/>
      <c r="F1239" s="41" t="e">
        <f t="shared" si="66"/>
        <v>#DIV/0!</v>
      </c>
      <c r="G1239" s="137">
        <f t="shared" si="65"/>
        <v>0</v>
      </c>
    </row>
    <row r="1240" spans="1:7" ht="12.75" customHeight="1">
      <c r="A1240" s="233" t="s">
        <v>212</v>
      </c>
      <c r="B1240" s="231"/>
      <c r="C1240" s="149">
        <v>198</v>
      </c>
      <c r="D1240" s="6"/>
      <c r="E1240" s="6"/>
      <c r="F1240" s="41" t="e">
        <f t="shared" si="66"/>
        <v>#DIV/0!</v>
      </c>
      <c r="G1240" s="137">
        <f t="shared" si="65"/>
        <v>0</v>
      </c>
    </row>
    <row r="1241" spans="1:7" ht="12.75" customHeight="1">
      <c r="A1241" s="234" t="s">
        <v>259</v>
      </c>
      <c r="B1241" s="231"/>
      <c r="C1241" s="149">
        <v>199</v>
      </c>
      <c r="D1241" s="15">
        <f>D1242+D1243+D1244</f>
        <v>0</v>
      </c>
      <c r="E1241" s="15">
        <f>E1242+E1243+E1244</f>
        <v>0</v>
      </c>
      <c r="F1241" s="41" t="e">
        <f t="shared" si="66"/>
        <v>#DIV/0!</v>
      </c>
      <c r="G1241" s="137">
        <f t="shared" si="65"/>
        <v>0</v>
      </c>
    </row>
    <row r="1242" spans="1:7" ht="12.75" customHeight="1">
      <c r="A1242" s="233" t="s">
        <v>210</v>
      </c>
      <c r="B1242" s="231"/>
      <c r="C1242" s="149">
        <v>200</v>
      </c>
      <c r="D1242" s="6"/>
      <c r="E1242" s="6"/>
      <c r="F1242" s="41" t="e">
        <f t="shared" si="66"/>
        <v>#DIV/0!</v>
      </c>
      <c r="G1242" s="137">
        <f t="shared" si="65"/>
        <v>0</v>
      </c>
    </row>
    <row r="1243" spans="1:7" ht="12.75" customHeight="1">
      <c r="A1243" s="233" t="s">
        <v>211</v>
      </c>
      <c r="B1243" s="231"/>
      <c r="C1243" s="149">
        <v>201</v>
      </c>
      <c r="D1243" s="6"/>
      <c r="E1243" s="6"/>
      <c r="F1243" s="41" t="e">
        <f t="shared" si="66"/>
        <v>#DIV/0!</v>
      </c>
      <c r="G1243" s="137">
        <f t="shared" si="65"/>
        <v>0</v>
      </c>
    </row>
    <row r="1244" spans="1:7" ht="12.75" customHeight="1">
      <c r="A1244" s="233" t="s">
        <v>212</v>
      </c>
      <c r="B1244" s="231"/>
      <c r="C1244" s="149">
        <v>202</v>
      </c>
      <c r="D1244" s="6"/>
      <c r="E1244" s="6"/>
      <c r="F1244" s="41" t="e">
        <f t="shared" si="66"/>
        <v>#DIV/0!</v>
      </c>
      <c r="G1244" s="137">
        <f t="shared" si="65"/>
        <v>0</v>
      </c>
    </row>
    <row r="1245" spans="1:7" ht="12.75">
      <c r="A1245" s="234" t="s">
        <v>260</v>
      </c>
      <c r="B1245" s="231"/>
      <c r="C1245" s="149">
        <v>203</v>
      </c>
      <c r="D1245" s="15">
        <f>D1246+D1247+D1248</f>
        <v>36000</v>
      </c>
      <c r="E1245" s="15">
        <f>E1246+E1247+E1248</f>
        <v>36000</v>
      </c>
      <c r="F1245" s="41">
        <f t="shared" si="66"/>
        <v>100</v>
      </c>
      <c r="G1245" s="137">
        <f t="shared" si="65"/>
        <v>0</v>
      </c>
    </row>
    <row r="1246" spans="1:7" ht="12.75" customHeight="1">
      <c r="A1246" s="233" t="s">
        <v>210</v>
      </c>
      <c r="B1246" s="231"/>
      <c r="C1246" s="149">
        <v>204</v>
      </c>
      <c r="D1246" s="6"/>
      <c r="E1246" s="6"/>
      <c r="F1246" s="41" t="e">
        <f t="shared" si="66"/>
        <v>#DIV/0!</v>
      </c>
      <c r="G1246" s="137">
        <f t="shared" si="65"/>
        <v>0</v>
      </c>
    </row>
    <row r="1247" spans="1:7" ht="12.75" customHeight="1">
      <c r="A1247" s="233" t="s">
        <v>211</v>
      </c>
      <c r="B1247" s="231"/>
      <c r="C1247" s="149">
        <v>205</v>
      </c>
      <c r="D1247" s="6"/>
      <c r="E1247" s="6"/>
      <c r="F1247" s="41" t="e">
        <f t="shared" si="66"/>
        <v>#DIV/0!</v>
      </c>
      <c r="G1247" s="137">
        <f t="shared" si="65"/>
        <v>0</v>
      </c>
    </row>
    <row r="1248" spans="1:7" ht="12.75" customHeight="1">
      <c r="A1248" s="233" t="s">
        <v>212</v>
      </c>
      <c r="B1248" s="231"/>
      <c r="C1248" s="149">
        <v>206</v>
      </c>
      <c r="D1248" s="6">
        <v>36000</v>
      </c>
      <c r="E1248" s="6">
        <v>36000</v>
      </c>
      <c r="F1248" s="41">
        <f t="shared" si="66"/>
        <v>100</v>
      </c>
      <c r="G1248" s="137">
        <f t="shared" si="65"/>
        <v>0</v>
      </c>
    </row>
    <row r="1249" spans="1:7" ht="42.75" customHeight="1">
      <c r="A1249" s="234" t="s">
        <v>261</v>
      </c>
      <c r="B1249" s="231"/>
      <c r="C1249" s="149">
        <v>207</v>
      </c>
      <c r="D1249" s="15">
        <f>D1250+D1251+D1252</f>
        <v>0</v>
      </c>
      <c r="E1249" s="15">
        <f>E1250+E1251+E1252</f>
        <v>0</v>
      </c>
      <c r="F1249" s="41" t="e">
        <f t="shared" si="66"/>
        <v>#DIV/0!</v>
      </c>
      <c r="G1249" s="137">
        <f t="shared" si="65"/>
        <v>0</v>
      </c>
    </row>
    <row r="1250" spans="1:7" ht="14.25" customHeight="1">
      <c r="A1250" s="233" t="s">
        <v>210</v>
      </c>
      <c r="B1250" s="231"/>
      <c r="C1250" s="149">
        <v>208</v>
      </c>
      <c r="D1250" s="6"/>
      <c r="E1250" s="6"/>
      <c r="F1250" s="41" t="e">
        <f t="shared" si="66"/>
        <v>#DIV/0!</v>
      </c>
      <c r="G1250" s="137">
        <f t="shared" si="65"/>
        <v>0</v>
      </c>
    </row>
    <row r="1251" spans="1:7" ht="14.25" customHeight="1">
      <c r="A1251" s="233" t="s">
        <v>211</v>
      </c>
      <c r="B1251" s="231"/>
      <c r="C1251" s="149">
        <v>209</v>
      </c>
      <c r="D1251" s="6"/>
      <c r="E1251" s="6"/>
      <c r="F1251" s="41" t="e">
        <f t="shared" si="66"/>
        <v>#DIV/0!</v>
      </c>
      <c r="G1251" s="137">
        <f t="shared" si="65"/>
        <v>0</v>
      </c>
    </row>
    <row r="1252" spans="1:7" ht="14.25" customHeight="1">
      <c r="A1252" s="233" t="s">
        <v>212</v>
      </c>
      <c r="B1252" s="231"/>
      <c r="C1252" s="149">
        <v>210</v>
      </c>
      <c r="D1252" s="6"/>
      <c r="E1252" s="6"/>
      <c r="F1252" s="41" t="e">
        <f t="shared" si="66"/>
        <v>#DIV/0!</v>
      </c>
      <c r="G1252" s="137">
        <f t="shared" si="65"/>
        <v>0</v>
      </c>
    </row>
    <row r="1253" spans="1:7" ht="12.75" customHeight="1">
      <c r="A1253" s="234" t="s">
        <v>262</v>
      </c>
      <c r="B1253" s="231"/>
      <c r="C1253" s="149">
        <v>211</v>
      </c>
      <c r="D1253" s="15">
        <f>D1254+D1255+D1256</f>
        <v>24300</v>
      </c>
      <c r="E1253" s="15">
        <f>E1254+E1255+E1256</f>
        <v>24300</v>
      </c>
      <c r="F1253" s="41">
        <f t="shared" si="66"/>
        <v>100</v>
      </c>
      <c r="G1253" s="137">
        <f t="shared" si="65"/>
        <v>0</v>
      </c>
    </row>
    <row r="1254" spans="1:7" ht="12.75" customHeight="1">
      <c r="A1254" s="233" t="s">
        <v>210</v>
      </c>
      <c r="B1254" s="231"/>
      <c r="C1254" s="149">
        <v>212</v>
      </c>
      <c r="D1254" s="6"/>
      <c r="E1254" s="6"/>
      <c r="F1254" s="41" t="e">
        <f t="shared" si="66"/>
        <v>#DIV/0!</v>
      </c>
      <c r="G1254" s="137">
        <f t="shared" si="65"/>
        <v>0</v>
      </c>
    </row>
    <row r="1255" spans="1:7" ht="12.75" customHeight="1">
      <c r="A1255" s="233" t="s">
        <v>211</v>
      </c>
      <c r="B1255" s="231"/>
      <c r="C1255" s="149">
        <v>213</v>
      </c>
      <c r="D1255" s="6"/>
      <c r="E1255" s="6"/>
      <c r="F1255" s="41" t="e">
        <f t="shared" si="66"/>
        <v>#DIV/0!</v>
      </c>
      <c r="G1255" s="137">
        <f t="shared" si="65"/>
        <v>0</v>
      </c>
    </row>
    <row r="1256" spans="1:7" ht="12.75" customHeight="1">
      <c r="A1256" s="233" t="s">
        <v>212</v>
      </c>
      <c r="B1256" s="231"/>
      <c r="C1256" s="149">
        <v>214</v>
      </c>
      <c r="D1256" s="6">
        <v>24300</v>
      </c>
      <c r="E1256" s="6">
        <v>24300</v>
      </c>
      <c r="F1256" s="41">
        <f t="shared" si="66"/>
        <v>100</v>
      </c>
      <c r="G1256" s="137">
        <f t="shared" si="65"/>
        <v>0</v>
      </c>
    </row>
    <row r="1257" spans="1:7" ht="30" customHeight="1">
      <c r="A1257" s="234" t="s">
        <v>263</v>
      </c>
      <c r="B1257" s="231"/>
      <c r="C1257" s="149">
        <v>215</v>
      </c>
      <c r="D1257" s="15">
        <f>D1258+D1259+D1260</f>
        <v>0</v>
      </c>
      <c r="E1257" s="15">
        <f>E1258+E1259+E1260</f>
        <v>0</v>
      </c>
      <c r="F1257" s="41" t="e">
        <f t="shared" si="66"/>
        <v>#DIV/0!</v>
      </c>
      <c r="G1257" s="137">
        <f t="shared" si="65"/>
        <v>0</v>
      </c>
    </row>
    <row r="1258" spans="1:7" ht="15" customHeight="1">
      <c r="A1258" s="233" t="s">
        <v>210</v>
      </c>
      <c r="B1258" s="231"/>
      <c r="C1258" s="149">
        <v>216</v>
      </c>
      <c r="D1258" s="6"/>
      <c r="E1258" s="6"/>
      <c r="F1258" s="41" t="e">
        <f t="shared" si="66"/>
        <v>#DIV/0!</v>
      </c>
      <c r="G1258" s="137">
        <f t="shared" si="65"/>
        <v>0</v>
      </c>
    </row>
    <row r="1259" spans="1:7" ht="15" customHeight="1">
      <c r="A1259" s="233" t="s">
        <v>211</v>
      </c>
      <c r="B1259" s="231"/>
      <c r="C1259" s="149">
        <v>217</v>
      </c>
      <c r="D1259" s="6"/>
      <c r="E1259" s="6"/>
      <c r="F1259" s="41" t="e">
        <f t="shared" si="66"/>
        <v>#DIV/0!</v>
      </c>
      <c r="G1259" s="137">
        <f t="shared" si="65"/>
        <v>0</v>
      </c>
    </row>
    <row r="1260" spans="1:7" ht="15" customHeight="1">
      <c r="A1260" s="233" t="s">
        <v>212</v>
      </c>
      <c r="B1260" s="231"/>
      <c r="C1260" s="149">
        <v>218</v>
      </c>
      <c r="D1260" s="6"/>
      <c r="E1260" s="6"/>
      <c r="F1260" s="41" t="e">
        <f t="shared" si="66"/>
        <v>#DIV/0!</v>
      </c>
      <c r="G1260" s="137">
        <f t="shared" si="65"/>
        <v>0</v>
      </c>
    </row>
    <row r="1261" spans="1:7" ht="41.25" customHeight="1">
      <c r="A1261" s="234" t="s">
        <v>264</v>
      </c>
      <c r="B1261" s="231"/>
      <c r="C1261" s="149">
        <v>219</v>
      </c>
      <c r="D1261" s="15">
        <f>D1262+D1263+D1264</f>
        <v>0</v>
      </c>
      <c r="E1261" s="15">
        <f>E1262+E1263+E1264</f>
        <v>0</v>
      </c>
      <c r="F1261" s="41" t="e">
        <f t="shared" si="66"/>
        <v>#DIV/0!</v>
      </c>
      <c r="G1261" s="137">
        <f t="shared" si="65"/>
        <v>0</v>
      </c>
    </row>
    <row r="1262" spans="1:7" ht="18.75" customHeight="1">
      <c r="A1262" s="233" t="s">
        <v>210</v>
      </c>
      <c r="B1262" s="231"/>
      <c r="C1262" s="149">
        <v>220</v>
      </c>
      <c r="D1262" s="6"/>
      <c r="E1262" s="6"/>
      <c r="F1262" s="41" t="e">
        <f t="shared" si="66"/>
        <v>#DIV/0!</v>
      </c>
      <c r="G1262" s="137">
        <f t="shared" si="65"/>
        <v>0</v>
      </c>
    </row>
    <row r="1263" spans="1:7" ht="18.75" customHeight="1">
      <c r="A1263" s="233" t="s">
        <v>211</v>
      </c>
      <c r="B1263" s="231"/>
      <c r="C1263" s="149">
        <v>221</v>
      </c>
      <c r="D1263" s="6"/>
      <c r="E1263" s="6"/>
      <c r="F1263" s="41" t="e">
        <f t="shared" si="66"/>
        <v>#DIV/0!</v>
      </c>
      <c r="G1263" s="137">
        <f t="shared" si="65"/>
        <v>0</v>
      </c>
    </row>
    <row r="1264" spans="1:7" ht="16.5" customHeight="1">
      <c r="A1264" s="233" t="s">
        <v>212</v>
      </c>
      <c r="B1264" s="231"/>
      <c r="C1264" s="149">
        <v>222</v>
      </c>
      <c r="D1264" s="6"/>
      <c r="E1264" s="6"/>
      <c r="F1264" s="41" t="e">
        <f t="shared" si="66"/>
        <v>#DIV/0!</v>
      </c>
      <c r="G1264" s="137">
        <f t="shared" si="65"/>
        <v>0</v>
      </c>
    </row>
    <row r="1265" spans="1:7" ht="28.5" customHeight="1">
      <c r="A1265" s="234" t="s">
        <v>265</v>
      </c>
      <c r="B1265" s="231"/>
      <c r="C1265" s="149">
        <v>223</v>
      </c>
      <c r="D1265" s="15">
        <f>D1266+D1267+D1268</f>
        <v>12300</v>
      </c>
      <c r="E1265" s="15">
        <f>E1266+E1267+E1268</f>
        <v>12300</v>
      </c>
      <c r="F1265" s="41">
        <f t="shared" si="66"/>
        <v>100</v>
      </c>
      <c r="G1265" s="137">
        <f t="shared" si="65"/>
        <v>0</v>
      </c>
    </row>
    <row r="1266" spans="1:7" ht="15.75" customHeight="1">
      <c r="A1266" s="233" t="s">
        <v>210</v>
      </c>
      <c r="B1266" s="231"/>
      <c r="C1266" s="149">
        <v>224</v>
      </c>
      <c r="D1266" s="6"/>
      <c r="E1266" s="6"/>
      <c r="F1266" s="41" t="e">
        <f t="shared" si="66"/>
        <v>#DIV/0!</v>
      </c>
      <c r="G1266" s="137">
        <f aca="true" t="shared" si="67" ref="G1266:G1329">D1266-E1266</f>
        <v>0</v>
      </c>
    </row>
    <row r="1267" spans="1:7" ht="15.75" customHeight="1">
      <c r="A1267" s="233" t="s">
        <v>211</v>
      </c>
      <c r="B1267" s="231"/>
      <c r="C1267" s="149">
        <v>225</v>
      </c>
      <c r="D1267" s="6"/>
      <c r="E1267" s="6"/>
      <c r="F1267" s="41" t="e">
        <f t="shared" si="66"/>
        <v>#DIV/0!</v>
      </c>
      <c r="G1267" s="137">
        <f t="shared" si="67"/>
        <v>0</v>
      </c>
    </row>
    <row r="1268" spans="1:7" ht="14.25" customHeight="1">
      <c r="A1268" s="233" t="s">
        <v>212</v>
      </c>
      <c r="B1268" s="231"/>
      <c r="C1268" s="149">
        <v>226</v>
      </c>
      <c r="D1268" s="6">
        <v>12300</v>
      </c>
      <c r="E1268" s="6">
        <v>12300</v>
      </c>
      <c r="F1268" s="41">
        <f t="shared" si="66"/>
        <v>100</v>
      </c>
      <c r="G1268" s="137">
        <f t="shared" si="67"/>
        <v>0</v>
      </c>
    </row>
    <row r="1269" spans="1:7" ht="12.75" customHeight="1">
      <c r="A1269" s="234" t="s">
        <v>266</v>
      </c>
      <c r="B1269" s="231"/>
      <c r="C1269" s="149">
        <v>227</v>
      </c>
      <c r="D1269" s="15">
        <f>D1270+D1271+D1272</f>
        <v>0</v>
      </c>
      <c r="E1269" s="15">
        <f>E1270+E1271+E1272</f>
        <v>0</v>
      </c>
      <c r="F1269" s="41" t="e">
        <f t="shared" si="66"/>
        <v>#DIV/0!</v>
      </c>
      <c r="G1269" s="137">
        <f t="shared" si="67"/>
        <v>0</v>
      </c>
    </row>
    <row r="1270" spans="1:7" ht="12.75" customHeight="1">
      <c r="A1270" s="233" t="s">
        <v>210</v>
      </c>
      <c r="B1270" s="231"/>
      <c r="C1270" s="149">
        <v>228</v>
      </c>
      <c r="D1270" s="6"/>
      <c r="E1270" s="6"/>
      <c r="F1270" s="41" t="e">
        <f t="shared" si="66"/>
        <v>#DIV/0!</v>
      </c>
      <c r="G1270" s="137">
        <f t="shared" si="67"/>
        <v>0</v>
      </c>
    </row>
    <row r="1271" spans="1:7" ht="12.75" customHeight="1">
      <c r="A1271" s="233" t="s">
        <v>211</v>
      </c>
      <c r="B1271" s="231"/>
      <c r="C1271" s="149">
        <v>229</v>
      </c>
      <c r="D1271" s="6"/>
      <c r="E1271" s="6"/>
      <c r="F1271" s="41" t="e">
        <f t="shared" si="66"/>
        <v>#DIV/0!</v>
      </c>
      <c r="G1271" s="137">
        <f t="shared" si="67"/>
        <v>0</v>
      </c>
    </row>
    <row r="1272" spans="1:7" ht="12.75" customHeight="1">
      <c r="A1272" s="233" t="s">
        <v>212</v>
      </c>
      <c r="B1272" s="231"/>
      <c r="C1272" s="149">
        <v>230</v>
      </c>
      <c r="D1272" s="6"/>
      <c r="E1272" s="6"/>
      <c r="F1272" s="41" t="e">
        <f t="shared" si="66"/>
        <v>#DIV/0!</v>
      </c>
      <c r="G1272" s="137">
        <f t="shared" si="67"/>
        <v>0</v>
      </c>
    </row>
    <row r="1273" spans="1:7" ht="12.75">
      <c r="A1273" s="234" t="s">
        <v>225</v>
      </c>
      <c r="B1273" s="231"/>
      <c r="C1273" s="149">
        <v>231</v>
      </c>
      <c r="D1273" s="15">
        <f>D1274+D1275+D1276</f>
        <v>50514.7</v>
      </c>
      <c r="E1273" s="15">
        <f>E1274+E1275+E1276</f>
        <v>50514.7</v>
      </c>
      <c r="F1273" s="41">
        <f t="shared" si="66"/>
        <v>100</v>
      </c>
      <c r="G1273" s="137">
        <f t="shared" si="67"/>
        <v>0</v>
      </c>
    </row>
    <row r="1274" spans="1:7" ht="12.75" customHeight="1">
      <c r="A1274" s="233" t="s">
        <v>210</v>
      </c>
      <c r="B1274" s="231"/>
      <c r="C1274" s="149">
        <v>232</v>
      </c>
      <c r="D1274" s="6"/>
      <c r="E1274" s="6"/>
      <c r="F1274" s="41" t="e">
        <f t="shared" si="66"/>
        <v>#DIV/0!</v>
      </c>
      <c r="G1274" s="137">
        <f t="shared" si="67"/>
        <v>0</v>
      </c>
    </row>
    <row r="1275" spans="1:7" ht="12.75" customHeight="1">
      <c r="A1275" s="233" t="s">
        <v>211</v>
      </c>
      <c r="B1275" s="231"/>
      <c r="C1275" s="149">
        <v>233</v>
      </c>
      <c r="D1275" s="6"/>
      <c r="E1275" s="6"/>
      <c r="F1275" s="41" t="e">
        <f t="shared" si="66"/>
        <v>#DIV/0!</v>
      </c>
      <c r="G1275" s="137">
        <f t="shared" si="67"/>
        <v>0</v>
      </c>
    </row>
    <row r="1276" spans="1:7" ht="12.75" customHeight="1">
      <c r="A1276" s="233" t="s">
        <v>212</v>
      </c>
      <c r="B1276" s="231"/>
      <c r="C1276" s="149">
        <v>234</v>
      </c>
      <c r="D1276" s="6">
        <v>50514.7</v>
      </c>
      <c r="E1276" s="6">
        <v>50514.7</v>
      </c>
      <c r="F1276" s="41">
        <f t="shared" si="66"/>
        <v>100</v>
      </c>
      <c r="G1276" s="137">
        <f t="shared" si="67"/>
        <v>0</v>
      </c>
    </row>
    <row r="1277" spans="1:7" ht="16.5" customHeight="1">
      <c r="A1277" s="232" t="s">
        <v>267</v>
      </c>
      <c r="B1277" s="231"/>
      <c r="C1277" s="149">
        <v>235</v>
      </c>
      <c r="D1277" s="85">
        <f aca="true" t="shared" si="68" ref="D1277:E1280">D1281+D1285</f>
        <v>0</v>
      </c>
      <c r="E1277" s="85">
        <f t="shared" si="68"/>
        <v>0</v>
      </c>
      <c r="F1277" s="41" t="e">
        <f t="shared" si="66"/>
        <v>#DIV/0!</v>
      </c>
      <c r="G1277" s="137">
        <f t="shared" si="67"/>
        <v>0</v>
      </c>
    </row>
    <row r="1278" spans="1:7" ht="16.5" customHeight="1">
      <c r="A1278" s="230" t="s">
        <v>210</v>
      </c>
      <c r="B1278" s="231"/>
      <c r="C1278" s="149">
        <v>236</v>
      </c>
      <c r="D1278" s="85">
        <f t="shared" si="68"/>
        <v>0</v>
      </c>
      <c r="E1278" s="85">
        <f t="shared" si="68"/>
        <v>0</v>
      </c>
      <c r="F1278" s="41" t="e">
        <f t="shared" si="66"/>
        <v>#DIV/0!</v>
      </c>
      <c r="G1278" s="137">
        <f t="shared" si="67"/>
        <v>0</v>
      </c>
    </row>
    <row r="1279" spans="1:7" ht="16.5" customHeight="1">
      <c r="A1279" s="230" t="s">
        <v>211</v>
      </c>
      <c r="B1279" s="231"/>
      <c r="C1279" s="149">
        <v>237</v>
      </c>
      <c r="D1279" s="85">
        <f t="shared" si="68"/>
        <v>0</v>
      </c>
      <c r="E1279" s="85">
        <f t="shared" si="68"/>
        <v>0</v>
      </c>
      <c r="F1279" s="41" t="e">
        <f t="shared" si="66"/>
        <v>#DIV/0!</v>
      </c>
      <c r="G1279" s="137">
        <f t="shared" si="67"/>
        <v>0</v>
      </c>
    </row>
    <row r="1280" spans="1:7" ht="16.5" customHeight="1">
      <c r="A1280" s="230" t="s">
        <v>212</v>
      </c>
      <c r="B1280" s="231"/>
      <c r="C1280" s="149">
        <v>238</v>
      </c>
      <c r="D1280" s="85">
        <f t="shared" si="68"/>
        <v>0</v>
      </c>
      <c r="E1280" s="85">
        <f t="shared" si="68"/>
        <v>0</v>
      </c>
      <c r="F1280" s="41" t="e">
        <f t="shared" si="66"/>
        <v>#DIV/0!</v>
      </c>
      <c r="G1280" s="137">
        <f t="shared" si="67"/>
        <v>0</v>
      </c>
    </row>
    <row r="1281" spans="1:7" ht="12.75" customHeight="1">
      <c r="A1281" s="234" t="s">
        <v>268</v>
      </c>
      <c r="B1281" s="231"/>
      <c r="C1281" s="149">
        <v>239</v>
      </c>
      <c r="D1281" s="15">
        <f>D1282+D1283+D1284</f>
        <v>0</v>
      </c>
      <c r="E1281" s="15">
        <f>E1282+E1283+E1284</f>
        <v>0</v>
      </c>
      <c r="F1281" s="41" t="e">
        <f t="shared" si="66"/>
        <v>#DIV/0!</v>
      </c>
      <c r="G1281" s="137">
        <f t="shared" si="67"/>
        <v>0</v>
      </c>
    </row>
    <row r="1282" spans="1:7" ht="12.75" customHeight="1">
      <c r="A1282" s="233" t="s">
        <v>210</v>
      </c>
      <c r="B1282" s="231"/>
      <c r="C1282" s="149">
        <v>240</v>
      </c>
      <c r="D1282" s="15"/>
      <c r="E1282" s="15"/>
      <c r="F1282" s="41" t="e">
        <f t="shared" si="66"/>
        <v>#DIV/0!</v>
      </c>
      <c r="G1282" s="137">
        <f t="shared" si="67"/>
        <v>0</v>
      </c>
    </row>
    <row r="1283" spans="1:7" ht="12.75" customHeight="1">
      <c r="A1283" s="233" t="s">
        <v>211</v>
      </c>
      <c r="B1283" s="231"/>
      <c r="C1283" s="149">
        <v>241</v>
      </c>
      <c r="D1283" s="15"/>
      <c r="E1283" s="15"/>
      <c r="F1283" s="41" t="e">
        <f t="shared" si="66"/>
        <v>#DIV/0!</v>
      </c>
      <c r="G1283" s="137">
        <f t="shared" si="67"/>
        <v>0</v>
      </c>
    </row>
    <row r="1284" spans="1:7" ht="12.75" customHeight="1">
      <c r="A1284" s="233" t="s">
        <v>212</v>
      </c>
      <c r="B1284" s="231"/>
      <c r="C1284" s="149">
        <v>242</v>
      </c>
      <c r="D1284" s="15"/>
      <c r="E1284" s="15"/>
      <c r="F1284" s="41" t="e">
        <f t="shared" si="66"/>
        <v>#DIV/0!</v>
      </c>
      <c r="G1284" s="137">
        <f t="shared" si="67"/>
        <v>0</v>
      </c>
    </row>
    <row r="1285" spans="1:7" ht="12.75">
      <c r="A1285" s="234" t="s">
        <v>269</v>
      </c>
      <c r="B1285" s="231"/>
      <c r="C1285" s="149">
        <v>243</v>
      </c>
      <c r="D1285" s="15">
        <f>D1286+D1287+D1288</f>
        <v>0</v>
      </c>
      <c r="E1285" s="15">
        <f>E1286+E1287+E1288</f>
        <v>0</v>
      </c>
      <c r="F1285" s="41" t="e">
        <f t="shared" si="66"/>
        <v>#DIV/0!</v>
      </c>
      <c r="G1285" s="137">
        <f t="shared" si="67"/>
        <v>0</v>
      </c>
    </row>
    <row r="1286" spans="1:7" ht="12.75" customHeight="1">
      <c r="A1286" s="233" t="s">
        <v>210</v>
      </c>
      <c r="B1286" s="231"/>
      <c r="C1286" s="149">
        <v>244</v>
      </c>
      <c r="D1286" s="15"/>
      <c r="E1286" s="15"/>
      <c r="F1286" s="41" t="e">
        <f t="shared" si="66"/>
        <v>#DIV/0!</v>
      </c>
      <c r="G1286" s="137">
        <f t="shared" si="67"/>
        <v>0</v>
      </c>
    </row>
    <row r="1287" spans="1:7" ht="12.75" customHeight="1">
      <c r="A1287" s="233" t="s">
        <v>211</v>
      </c>
      <c r="B1287" s="231"/>
      <c r="C1287" s="149">
        <v>245</v>
      </c>
      <c r="D1287" s="15"/>
      <c r="E1287" s="15"/>
      <c r="F1287" s="41" t="e">
        <f t="shared" si="66"/>
        <v>#DIV/0!</v>
      </c>
      <c r="G1287" s="137">
        <f t="shared" si="67"/>
        <v>0</v>
      </c>
    </row>
    <row r="1288" spans="1:7" ht="12.75" customHeight="1">
      <c r="A1288" s="233" t="s">
        <v>212</v>
      </c>
      <c r="B1288" s="231"/>
      <c r="C1288" s="149">
        <v>246</v>
      </c>
      <c r="D1288" s="15">
        <f>D813</f>
        <v>0</v>
      </c>
      <c r="E1288" s="15">
        <f>E813</f>
        <v>0</v>
      </c>
      <c r="F1288" s="41" t="e">
        <f t="shared" si="66"/>
        <v>#DIV/0!</v>
      </c>
      <c r="G1288" s="137">
        <f t="shared" si="67"/>
        <v>0</v>
      </c>
    </row>
    <row r="1289" spans="1:7" ht="15">
      <c r="A1289" s="152" t="s">
        <v>402</v>
      </c>
      <c r="B1289" s="138"/>
      <c r="C1289" s="155"/>
      <c r="D1289" s="85">
        <f>D816</f>
        <v>0</v>
      </c>
      <c r="E1289" s="85">
        <f>E816</f>
        <v>0</v>
      </c>
      <c r="F1289" s="41"/>
      <c r="G1289" s="137">
        <f t="shared" si="67"/>
        <v>0</v>
      </c>
    </row>
    <row r="1290" spans="1:7" ht="12.75" customHeight="1">
      <c r="A1290" s="232" t="s">
        <v>270</v>
      </c>
      <c r="B1290" s="231"/>
      <c r="C1290" s="149">
        <v>247</v>
      </c>
      <c r="D1290" s="85">
        <f>D1291+D1292+D1293</f>
        <v>0</v>
      </c>
      <c r="E1290" s="85">
        <f>E1291+E1292+E1293</f>
        <v>0</v>
      </c>
      <c r="F1290" s="41" t="e">
        <f t="shared" si="66"/>
        <v>#DIV/0!</v>
      </c>
      <c r="G1290" s="137">
        <f t="shared" si="67"/>
        <v>0</v>
      </c>
    </row>
    <row r="1291" spans="1:7" ht="12.75" customHeight="1">
      <c r="A1291" s="230" t="s">
        <v>210</v>
      </c>
      <c r="B1291" s="231"/>
      <c r="C1291" s="149">
        <v>248</v>
      </c>
      <c r="D1291" s="153"/>
      <c r="E1291" s="153"/>
      <c r="F1291" s="41" t="e">
        <f t="shared" si="66"/>
        <v>#DIV/0!</v>
      </c>
      <c r="G1291" s="137">
        <f t="shared" si="67"/>
        <v>0</v>
      </c>
    </row>
    <row r="1292" spans="1:7" ht="12.75" customHeight="1">
      <c r="A1292" s="230" t="s">
        <v>211</v>
      </c>
      <c r="B1292" s="231"/>
      <c r="C1292" s="149">
        <v>249</v>
      </c>
      <c r="D1292" s="153"/>
      <c r="E1292" s="153"/>
      <c r="F1292" s="41" t="e">
        <f t="shared" si="66"/>
        <v>#DIV/0!</v>
      </c>
      <c r="G1292" s="137">
        <f t="shared" si="67"/>
        <v>0</v>
      </c>
    </row>
    <row r="1293" spans="1:7" ht="12.75" customHeight="1">
      <c r="A1293" s="230" t="s">
        <v>212</v>
      </c>
      <c r="B1293" s="231"/>
      <c r="C1293" s="149">
        <v>250</v>
      </c>
      <c r="D1293" s="153"/>
      <c r="E1293" s="153"/>
      <c r="F1293" s="41" t="e">
        <f t="shared" si="66"/>
        <v>#DIV/0!</v>
      </c>
      <c r="G1293" s="137">
        <f t="shared" si="67"/>
        <v>0</v>
      </c>
    </row>
    <row r="1294" spans="1:7" ht="15">
      <c r="A1294" s="152" t="s">
        <v>345</v>
      </c>
      <c r="B1294" s="134"/>
      <c r="C1294" s="149"/>
      <c r="D1294" s="85">
        <f>D817</f>
        <v>0</v>
      </c>
      <c r="E1294" s="85">
        <f>E817</f>
        <v>0</v>
      </c>
      <c r="F1294" s="41"/>
      <c r="G1294" s="137">
        <f t="shared" si="67"/>
        <v>0</v>
      </c>
    </row>
    <row r="1295" spans="1:7" ht="31.5" customHeight="1">
      <c r="A1295" s="232" t="s">
        <v>271</v>
      </c>
      <c r="B1295" s="231"/>
      <c r="C1295" s="149">
        <v>251</v>
      </c>
      <c r="D1295" s="85">
        <f>D1296+D1297+D1298</f>
        <v>0</v>
      </c>
      <c r="E1295" s="85">
        <f>E1296+E1297+E1298</f>
        <v>0</v>
      </c>
      <c r="F1295" s="41" t="e">
        <f t="shared" si="66"/>
        <v>#DIV/0!</v>
      </c>
      <c r="G1295" s="137">
        <f t="shared" si="67"/>
        <v>0</v>
      </c>
    </row>
    <row r="1296" spans="1:7" ht="15.75" customHeight="1">
      <c r="A1296" s="230" t="s">
        <v>210</v>
      </c>
      <c r="B1296" s="231"/>
      <c r="C1296" s="149">
        <v>252</v>
      </c>
      <c r="D1296" s="153"/>
      <c r="E1296" s="153"/>
      <c r="F1296" s="41" t="e">
        <f t="shared" si="66"/>
        <v>#DIV/0!</v>
      </c>
      <c r="G1296" s="137">
        <f t="shared" si="67"/>
        <v>0</v>
      </c>
    </row>
    <row r="1297" spans="1:7" ht="15" customHeight="1">
      <c r="A1297" s="230" t="s">
        <v>211</v>
      </c>
      <c r="B1297" s="231"/>
      <c r="C1297" s="149">
        <v>253</v>
      </c>
      <c r="D1297" s="153"/>
      <c r="E1297" s="153"/>
      <c r="F1297" s="41" t="e">
        <f t="shared" si="66"/>
        <v>#DIV/0!</v>
      </c>
      <c r="G1297" s="137">
        <f t="shared" si="67"/>
        <v>0</v>
      </c>
    </row>
    <row r="1298" spans="1:7" ht="13.5" customHeight="1">
      <c r="A1298" s="230" t="s">
        <v>212</v>
      </c>
      <c r="B1298" s="231"/>
      <c r="C1298" s="149">
        <v>254</v>
      </c>
      <c r="D1298" s="153"/>
      <c r="E1298" s="153"/>
      <c r="F1298" s="41" t="e">
        <f t="shared" si="66"/>
        <v>#DIV/0!</v>
      </c>
      <c r="G1298" s="137">
        <f t="shared" si="67"/>
        <v>0</v>
      </c>
    </row>
    <row r="1299" spans="1:7" ht="13.5" customHeight="1">
      <c r="A1299" s="152" t="s">
        <v>361</v>
      </c>
      <c r="B1299" s="134"/>
      <c r="C1299" s="149"/>
      <c r="D1299" s="85">
        <f>D818</f>
        <v>36180</v>
      </c>
      <c r="E1299" s="85">
        <f>E818</f>
        <v>36180</v>
      </c>
      <c r="F1299" s="41"/>
      <c r="G1299" s="137">
        <f t="shared" si="67"/>
        <v>0</v>
      </c>
    </row>
    <row r="1300" spans="1:7" ht="12.75">
      <c r="A1300" s="232" t="s">
        <v>272</v>
      </c>
      <c r="B1300" s="231"/>
      <c r="C1300" s="149">
        <v>255</v>
      </c>
      <c r="D1300" s="85">
        <f>D1301+D1302+D1303</f>
        <v>36180</v>
      </c>
      <c r="E1300" s="85">
        <f>E1301+E1302+E1303</f>
        <v>36180</v>
      </c>
      <c r="F1300" s="41">
        <f t="shared" si="66"/>
        <v>100</v>
      </c>
      <c r="G1300" s="137">
        <f t="shared" si="67"/>
        <v>0</v>
      </c>
    </row>
    <row r="1301" spans="1:7" ht="12.75" customHeight="1">
      <c r="A1301" s="230" t="s">
        <v>210</v>
      </c>
      <c r="B1301" s="231"/>
      <c r="C1301" s="149">
        <v>256</v>
      </c>
      <c r="D1301" s="153"/>
      <c r="E1301" s="153"/>
      <c r="F1301" s="41" t="e">
        <f aca="true" t="shared" si="69" ref="F1301:F1364">E1301/D1301*100</f>
        <v>#DIV/0!</v>
      </c>
      <c r="G1301" s="137">
        <f t="shared" si="67"/>
        <v>0</v>
      </c>
    </row>
    <row r="1302" spans="1:7" ht="12.75" customHeight="1">
      <c r="A1302" s="230" t="s">
        <v>211</v>
      </c>
      <c r="B1302" s="231"/>
      <c r="C1302" s="149">
        <v>257</v>
      </c>
      <c r="D1302" s="153"/>
      <c r="E1302" s="153"/>
      <c r="F1302" s="41" t="e">
        <f t="shared" si="69"/>
        <v>#DIV/0!</v>
      </c>
      <c r="G1302" s="137">
        <f t="shared" si="67"/>
        <v>0</v>
      </c>
    </row>
    <row r="1303" spans="1:7" ht="12.75" customHeight="1">
      <c r="A1303" s="230" t="s">
        <v>212</v>
      </c>
      <c r="B1303" s="231"/>
      <c r="C1303" s="149">
        <v>258</v>
      </c>
      <c r="D1303" s="153">
        <v>36180</v>
      </c>
      <c r="E1303" s="153">
        <v>36180</v>
      </c>
      <c r="F1303" s="41">
        <f t="shared" si="69"/>
        <v>100</v>
      </c>
      <c r="G1303" s="137">
        <f t="shared" si="67"/>
        <v>0</v>
      </c>
    </row>
    <row r="1304" spans="1:7" ht="15">
      <c r="A1304" s="152" t="s">
        <v>346</v>
      </c>
      <c r="B1304" s="134"/>
      <c r="C1304" s="149"/>
      <c r="D1304" s="85">
        <f>D820</f>
        <v>54531.82</v>
      </c>
      <c r="E1304" s="85">
        <f>E820</f>
        <v>54531.82</v>
      </c>
      <c r="F1304" s="41"/>
      <c r="G1304" s="137">
        <f t="shared" si="67"/>
        <v>0</v>
      </c>
    </row>
    <row r="1305" spans="1:7" ht="12.75">
      <c r="A1305" s="232" t="s">
        <v>273</v>
      </c>
      <c r="B1305" s="231"/>
      <c r="C1305" s="149">
        <v>259</v>
      </c>
      <c r="D1305" s="85">
        <f aca="true" t="shared" si="70" ref="D1305:E1308">D1309+D1313+D1317+D1321+D1325+D1329+D1333+D1337+D1341+D1345+D1349+D1353+D1357</f>
        <v>54531.82</v>
      </c>
      <c r="E1305" s="85">
        <f t="shared" si="70"/>
        <v>54531.82</v>
      </c>
      <c r="F1305" s="41">
        <f t="shared" si="69"/>
        <v>100</v>
      </c>
      <c r="G1305" s="137">
        <f t="shared" si="67"/>
        <v>0</v>
      </c>
    </row>
    <row r="1306" spans="1:7" ht="12.75" customHeight="1">
      <c r="A1306" s="230" t="s">
        <v>210</v>
      </c>
      <c r="B1306" s="231"/>
      <c r="C1306" s="149">
        <v>260</v>
      </c>
      <c r="D1306" s="85">
        <f t="shared" si="70"/>
        <v>0</v>
      </c>
      <c r="E1306" s="85">
        <f t="shared" si="70"/>
        <v>0</v>
      </c>
      <c r="F1306" s="41" t="e">
        <f t="shared" si="69"/>
        <v>#DIV/0!</v>
      </c>
      <c r="G1306" s="137">
        <f t="shared" si="67"/>
        <v>0</v>
      </c>
    </row>
    <row r="1307" spans="1:7" ht="12.75" customHeight="1">
      <c r="A1307" s="230" t="s">
        <v>211</v>
      </c>
      <c r="B1307" s="231"/>
      <c r="C1307" s="149">
        <v>261</v>
      </c>
      <c r="D1307" s="85">
        <f t="shared" si="70"/>
        <v>0</v>
      </c>
      <c r="E1307" s="85">
        <f t="shared" si="70"/>
        <v>0</v>
      </c>
      <c r="F1307" s="41" t="e">
        <f t="shared" si="69"/>
        <v>#DIV/0!</v>
      </c>
      <c r="G1307" s="137">
        <f t="shared" si="67"/>
        <v>0</v>
      </c>
    </row>
    <row r="1308" spans="1:7" ht="12.75" customHeight="1">
      <c r="A1308" s="230" t="s">
        <v>212</v>
      </c>
      <c r="B1308" s="231"/>
      <c r="C1308" s="149">
        <v>262</v>
      </c>
      <c r="D1308" s="85">
        <f t="shared" si="70"/>
        <v>54531.82</v>
      </c>
      <c r="E1308" s="85">
        <f t="shared" si="70"/>
        <v>54531.82</v>
      </c>
      <c r="F1308" s="41">
        <f t="shared" si="69"/>
        <v>100</v>
      </c>
      <c r="G1308" s="137">
        <f t="shared" si="67"/>
        <v>0</v>
      </c>
    </row>
    <row r="1309" spans="1:7" ht="15" customHeight="1">
      <c r="A1309" s="234" t="s">
        <v>274</v>
      </c>
      <c r="B1309" s="231"/>
      <c r="C1309" s="149">
        <v>263</v>
      </c>
      <c r="D1309" s="15">
        <f>D1310+D1311+D1312</f>
        <v>0</v>
      </c>
      <c r="E1309" s="15">
        <f>E1310+E1311+E1312</f>
        <v>0</v>
      </c>
      <c r="F1309" s="41" t="e">
        <f t="shared" si="69"/>
        <v>#DIV/0!</v>
      </c>
      <c r="G1309" s="137">
        <f t="shared" si="67"/>
        <v>0</v>
      </c>
    </row>
    <row r="1310" spans="1:7" ht="15" customHeight="1">
      <c r="A1310" s="233" t="s">
        <v>210</v>
      </c>
      <c r="B1310" s="231"/>
      <c r="C1310" s="149">
        <v>264</v>
      </c>
      <c r="D1310" s="6"/>
      <c r="E1310" s="6"/>
      <c r="F1310" s="41" t="e">
        <f t="shared" si="69"/>
        <v>#DIV/0!</v>
      </c>
      <c r="G1310" s="137">
        <f t="shared" si="67"/>
        <v>0</v>
      </c>
    </row>
    <row r="1311" spans="1:7" ht="15" customHeight="1">
      <c r="A1311" s="233" t="s">
        <v>211</v>
      </c>
      <c r="B1311" s="231"/>
      <c r="C1311" s="149">
        <v>265</v>
      </c>
      <c r="D1311" s="6"/>
      <c r="E1311" s="6"/>
      <c r="F1311" s="41" t="e">
        <f t="shared" si="69"/>
        <v>#DIV/0!</v>
      </c>
      <c r="G1311" s="137">
        <f t="shared" si="67"/>
        <v>0</v>
      </c>
    </row>
    <row r="1312" spans="1:7" ht="15" customHeight="1">
      <c r="A1312" s="233" t="s">
        <v>212</v>
      </c>
      <c r="B1312" s="231"/>
      <c r="C1312" s="149">
        <v>266</v>
      </c>
      <c r="D1312" s="6"/>
      <c r="E1312" s="6"/>
      <c r="F1312" s="41" t="e">
        <f t="shared" si="69"/>
        <v>#DIV/0!</v>
      </c>
      <c r="G1312" s="137">
        <f t="shared" si="67"/>
        <v>0</v>
      </c>
    </row>
    <row r="1313" spans="1:7" ht="29.25" customHeight="1">
      <c r="A1313" s="234" t="s">
        <v>275</v>
      </c>
      <c r="B1313" s="231"/>
      <c r="C1313" s="149">
        <v>267</v>
      </c>
      <c r="D1313" s="15">
        <f>D1314+D1315+D1316</f>
        <v>54531.82</v>
      </c>
      <c r="E1313" s="15">
        <f>E1314+E1315+E1316</f>
        <v>54531.82</v>
      </c>
      <c r="F1313" s="41">
        <f t="shared" si="69"/>
        <v>100</v>
      </c>
      <c r="G1313" s="137">
        <f t="shared" si="67"/>
        <v>0</v>
      </c>
    </row>
    <row r="1314" spans="1:7" ht="16.5" customHeight="1">
      <c r="A1314" s="233" t="s">
        <v>210</v>
      </c>
      <c r="B1314" s="231"/>
      <c r="C1314" s="149">
        <v>268</v>
      </c>
      <c r="D1314" s="6"/>
      <c r="E1314" s="6"/>
      <c r="F1314" s="41" t="e">
        <f t="shared" si="69"/>
        <v>#DIV/0!</v>
      </c>
      <c r="G1314" s="137">
        <f t="shared" si="67"/>
        <v>0</v>
      </c>
    </row>
    <row r="1315" spans="1:7" ht="16.5" customHeight="1">
      <c r="A1315" s="233" t="s">
        <v>211</v>
      </c>
      <c r="B1315" s="231"/>
      <c r="C1315" s="149">
        <v>269</v>
      </c>
      <c r="D1315" s="6"/>
      <c r="E1315" s="6"/>
      <c r="F1315" s="41" t="e">
        <f t="shared" si="69"/>
        <v>#DIV/0!</v>
      </c>
      <c r="G1315" s="137">
        <f t="shared" si="67"/>
        <v>0</v>
      </c>
    </row>
    <row r="1316" spans="1:7" ht="16.5" customHeight="1">
      <c r="A1316" s="233" t="s">
        <v>212</v>
      </c>
      <c r="B1316" s="231"/>
      <c r="C1316" s="149">
        <v>270</v>
      </c>
      <c r="D1316" s="15">
        <f>D822</f>
        <v>54531.82</v>
      </c>
      <c r="E1316" s="15">
        <f>E822</f>
        <v>54531.82</v>
      </c>
      <c r="F1316" s="41">
        <f t="shared" si="69"/>
        <v>100</v>
      </c>
      <c r="G1316" s="137">
        <f t="shared" si="67"/>
        <v>0</v>
      </c>
    </row>
    <row r="1317" spans="1:7" ht="30" customHeight="1">
      <c r="A1317" s="234" t="s">
        <v>276</v>
      </c>
      <c r="B1317" s="231"/>
      <c r="C1317" s="149">
        <v>271</v>
      </c>
      <c r="D1317" s="15">
        <f>D1318+D1319+D1320</f>
        <v>0</v>
      </c>
      <c r="E1317" s="15">
        <f>E1318+E1319+E1320</f>
        <v>0</v>
      </c>
      <c r="F1317" s="41" t="e">
        <f t="shared" si="69"/>
        <v>#DIV/0!</v>
      </c>
      <c r="G1317" s="137">
        <f t="shared" si="67"/>
        <v>0</v>
      </c>
    </row>
    <row r="1318" spans="1:7" ht="16.5" customHeight="1">
      <c r="A1318" s="233" t="s">
        <v>210</v>
      </c>
      <c r="B1318" s="231"/>
      <c r="C1318" s="149">
        <v>272</v>
      </c>
      <c r="D1318" s="6"/>
      <c r="E1318" s="6"/>
      <c r="F1318" s="41" t="e">
        <f t="shared" si="69"/>
        <v>#DIV/0!</v>
      </c>
      <c r="G1318" s="137">
        <f t="shared" si="67"/>
        <v>0</v>
      </c>
    </row>
    <row r="1319" spans="1:7" ht="16.5" customHeight="1">
      <c r="A1319" s="233" t="s">
        <v>211</v>
      </c>
      <c r="B1319" s="231"/>
      <c r="C1319" s="149">
        <v>273</v>
      </c>
      <c r="D1319" s="6"/>
      <c r="E1319" s="6"/>
      <c r="F1319" s="41" t="e">
        <f t="shared" si="69"/>
        <v>#DIV/0!</v>
      </c>
      <c r="G1319" s="137">
        <f t="shared" si="67"/>
        <v>0</v>
      </c>
    </row>
    <row r="1320" spans="1:7" ht="16.5" customHeight="1">
      <c r="A1320" s="233" t="s">
        <v>212</v>
      </c>
      <c r="B1320" s="231"/>
      <c r="C1320" s="149">
        <v>274</v>
      </c>
      <c r="D1320" s="6"/>
      <c r="E1320" s="6"/>
      <c r="F1320" s="41" t="e">
        <f t="shared" si="69"/>
        <v>#DIV/0!</v>
      </c>
      <c r="G1320" s="137">
        <f t="shared" si="67"/>
        <v>0</v>
      </c>
    </row>
    <row r="1321" spans="1:7" ht="12.75" customHeight="1">
      <c r="A1321" s="234" t="s">
        <v>277</v>
      </c>
      <c r="B1321" s="231"/>
      <c r="C1321" s="149">
        <v>275</v>
      </c>
      <c r="D1321" s="15">
        <f>D1322+D1323+D1324</f>
        <v>0</v>
      </c>
      <c r="E1321" s="15">
        <f>E1322+E1323+E1324</f>
        <v>0</v>
      </c>
      <c r="F1321" s="41" t="e">
        <f t="shared" si="69"/>
        <v>#DIV/0!</v>
      </c>
      <c r="G1321" s="137">
        <f t="shared" si="67"/>
        <v>0</v>
      </c>
    </row>
    <row r="1322" spans="1:7" ht="12.75" customHeight="1">
      <c r="A1322" s="233" t="s">
        <v>210</v>
      </c>
      <c r="B1322" s="231"/>
      <c r="C1322" s="149">
        <v>276</v>
      </c>
      <c r="D1322" s="6"/>
      <c r="E1322" s="6"/>
      <c r="F1322" s="41" t="e">
        <f t="shared" si="69"/>
        <v>#DIV/0!</v>
      </c>
      <c r="G1322" s="137">
        <f t="shared" si="67"/>
        <v>0</v>
      </c>
    </row>
    <row r="1323" spans="1:7" ht="12.75" customHeight="1">
      <c r="A1323" s="233" t="s">
        <v>211</v>
      </c>
      <c r="B1323" s="231"/>
      <c r="C1323" s="149">
        <v>277</v>
      </c>
      <c r="D1323" s="6"/>
      <c r="E1323" s="6"/>
      <c r="F1323" s="41" t="e">
        <f t="shared" si="69"/>
        <v>#DIV/0!</v>
      </c>
      <c r="G1323" s="137">
        <f t="shared" si="67"/>
        <v>0</v>
      </c>
    </row>
    <row r="1324" spans="1:7" ht="12.75" customHeight="1">
      <c r="A1324" s="233" t="s">
        <v>212</v>
      </c>
      <c r="B1324" s="231"/>
      <c r="C1324" s="149">
        <v>278</v>
      </c>
      <c r="D1324" s="6"/>
      <c r="E1324" s="6"/>
      <c r="F1324" s="41" t="e">
        <f t="shared" si="69"/>
        <v>#DIV/0!</v>
      </c>
      <c r="G1324" s="137">
        <f t="shared" si="67"/>
        <v>0</v>
      </c>
    </row>
    <row r="1325" spans="1:7" ht="12.75" customHeight="1">
      <c r="A1325" s="234" t="s">
        <v>278</v>
      </c>
      <c r="B1325" s="231"/>
      <c r="C1325" s="149">
        <v>279</v>
      </c>
      <c r="D1325" s="15">
        <f>D1326+D1327+D1328</f>
        <v>0</v>
      </c>
      <c r="E1325" s="15">
        <f>E1326+E1327+E1328</f>
        <v>0</v>
      </c>
      <c r="F1325" s="41" t="e">
        <f t="shared" si="69"/>
        <v>#DIV/0!</v>
      </c>
      <c r="G1325" s="137">
        <f t="shared" si="67"/>
        <v>0</v>
      </c>
    </row>
    <row r="1326" spans="1:7" ht="12.75" customHeight="1">
      <c r="A1326" s="233" t="s">
        <v>210</v>
      </c>
      <c r="B1326" s="231"/>
      <c r="C1326" s="149">
        <v>280</v>
      </c>
      <c r="D1326" s="6"/>
      <c r="E1326" s="6"/>
      <c r="F1326" s="41" t="e">
        <f t="shared" si="69"/>
        <v>#DIV/0!</v>
      </c>
      <c r="G1326" s="137">
        <f t="shared" si="67"/>
        <v>0</v>
      </c>
    </row>
    <row r="1327" spans="1:7" ht="12.75" customHeight="1">
      <c r="A1327" s="233" t="s">
        <v>211</v>
      </c>
      <c r="B1327" s="231"/>
      <c r="C1327" s="149">
        <v>281</v>
      </c>
      <c r="D1327" s="6"/>
      <c r="E1327" s="6"/>
      <c r="F1327" s="41" t="e">
        <f t="shared" si="69"/>
        <v>#DIV/0!</v>
      </c>
      <c r="G1327" s="137">
        <f t="shared" si="67"/>
        <v>0</v>
      </c>
    </row>
    <row r="1328" spans="1:7" ht="12.75" customHeight="1">
      <c r="A1328" s="233" t="s">
        <v>212</v>
      </c>
      <c r="B1328" s="231"/>
      <c r="C1328" s="149">
        <v>282</v>
      </c>
      <c r="D1328" s="6"/>
      <c r="E1328" s="6"/>
      <c r="F1328" s="41" t="e">
        <f t="shared" si="69"/>
        <v>#DIV/0!</v>
      </c>
      <c r="G1328" s="137">
        <f t="shared" si="67"/>
        <v>0</v>
      </c>
    </row>
    <row r="1329" spans="1:7" ht="12.75">
      <c r="A1329" s="234" t="s">
        <v>279</v>
      </c>
      <c r="B1329" s="231"/>
      <c r="C1329" s="149">
        <v>283</v>
      </c>
      <c r="D1329" s="15">
        <f>D1330+D1331+D1332</f>
        <v>0</v>
      </c>
      <c r="E1329" s="15">
        <f>E1330+E1331+E1332</f>
        <v>0</v>
      </c>
      <c r="F1329" s="41" t="e">
        <f t="shared" si="69"/>
        <v>#DIV/0!</v>
      </c>
      <c r="G1329" s="137">
        <f t="shared" si="67"/>
        <v>0</v>
      </c>
    </row>
    <row r="1330" spans="1:7" ht="12.75" customHeight="1">
      <c r="A1330" s="233" t="s">
        <v>210</v>
      </c>
      <c r="B1330" s="231"/>
      <c r="C1330" s="149">
        <v>284</v>
      </c>
      <c r="D1330" s="6"/>
      <c r="E1330" s="6"/>
      <c r="F1330" s="41" t="e">
        <f t="shared" si="69"/>
        <v>#DIV/0!</v>
      </c>
      <c r="G1330" s="137">
        <f aca="true" t="shared" si="71" ref="G1330:G1393">D1330-E1330</f>
        <v>0</v>
      </c>
    </row>
    <row r="1331" spans="1:7" ht="12.75" customHeight="1">
      <c r="A1331" s="233" t="s">
        <v>211</v>
      </c>
      <c r="B1331" s="231"/>
      <c r="C1331" s="149">
        <v>285</v>
      </c>
      <c r="D1331" s="6"/>
      <c r="E1331" s="6"/>
      <c r="F1331" s="41" t="e">
        <f t="shared" si="69"/>
        <v>#DIV/0!</v>
      </c>
      <c r="G1331" s="137">
        <f t="shared" si="71"/>
        <v>0</v>
      </c>
    </row>
    <row r="1332" spans="1:7" ht="12.75" customHeight="1">
      <c r="A1332" s="233" t="s">
        <v>212</v>
      </c>
      <c r="B1332" s="231"/>
      <c r="C1332" s="149">
        <v>286</v>
      </c>
      <c r="D1332" s="6"/>
      <c r="E1332" s="6"/>
      <c r="F1332" s="41" t="e">
        <f t="shared" si="69"/>
        <v>#DIV/0!</v>
      </c>
      <c r="G1332" s="137">
        <f t="shared" si="71"/>
        <v>0</v>
      </c>
    </row>
    <row r="1333" spans="1:7" ht="12.75">
      <c r="A1333" s="234" t="s">
        <v>280</v>
      </c>
      <c r="B1333" s="231"/>
      <c r="C1333" s="149">
        <v>287</v>
      </c>
      <c r="D1333" s="15">
        <f>D1334+D1335+D1336</f>
        <v>0</v>
      </c>
      <c r="E1333" s="15">
        <f>E1334+E1335+E1336</f>
        <v>0</v>
      </c>
      <c r="F1333" s="41" t="e">
        <f t="shared" si="69"/>
        <v>#DIV/0!</v>
      </c>
      <c r="G1333" s="137">
        <f t="shared" si="71"/>
        <v>0</v>
      </c>
    </row>
    <row r="1334" spans="1:7" ht="12.75" customHeight="1">
      <c r="A1334" s="233" t="s">
        <v>210</v>
      </c>
      <c r="B1334" s="231"/>
      <c r="C1334" s="149">
        <v>288</v>
      </c>
      <c r="D1334" s="6"/>
      <c r="E1334" s="6"/>
      <c r="F1334" s="41" t="e">
        <f t="shared" si="69"/>
        <v>#DIV/0!</v>
      </c>
      <c r="G1334" s="137">
        <f t="shared" si="71"/>
        <v>0</v>
      </c>
    </row>
    <row r="1335" spans="1:7" ht="12.75" customHeight="1">
      <c r="A1335" s="233" t="s">
        <v>211</v>
      </c>
      <c r="B1335" s="231"/>
      <c r="C1335" s="149">
        <v>289</v>
      </c>
      <c r="D1335" s="6"/>
      <c r="E1335" s="6"/>
      <c r="F1335" s="41" t="e">
        <f t="shared" si="69"/>
        <v>#DIV/0!</v>
      </c>
      <c r="G1335" s="137">
        <f t="shared" si="71"/>
        <v>0</v>
      </c>
    </row>
    <row r="1336" spans="1:7" ht="12.75" customHeight="1">
      <c r="A1336" s="233" t="s">
        <v>212</v>
      </c>
      <c r="B1336" s="231"/>
      <c r="C1336" s="149">
        <v>290</v>
      </c>
      <c r="D1336" s="6"/>
      <c r="E1336" s="6"/>
      <c r="F1336" s="41" t="e">
        <f t="shared" si="69"/>
        <v>#DIV/0!</v>
      </c>
      <c r="G1336" s="137">
        <f t="shared" si="71"/>
        <v>0</v>
      </c>
    </row>
    <row r="1337" spans="1:7" ht="12.75">
      <c r="A1337" s="234" t="s">
        <v>281</v>
      </c>
      <c r="B1337" s="231"/>
      <c r="C1337" s="149">
        <v>291</v>
      </c>
      <c r="D1337" s="15">
        <f>D1338+D1339+D1340</f>
        <v>0</v>
      </c>
      <c r="E1337" s="15">
        <f>E1338+E1339+E1340</f>
        <v>0</v>
      </c>
      <c r="F1337" s="41" t="e">
        <f t="shared" si="69"/>
        <v>#DIV/0!</v>
      </c>
      <c r="G1337" s="137">
        <f t="shared" si="71"/>
        <v>0</v>
      </c>
    </row>
    <row r="1338" spans="1:7" ht="12.75" customHeight="1">
      <c r="A1338" s="233" t="s">
        <v>210</v>
      </c>
      <c r="B1338" s="231"/>
      <c r="C1338" s="149">
        <v>292</v>
      </c>
      <c r="D1338" s="6"/>
      <c r="E1338" s="6"/>
      <c r="F1338" s="41" t="e">
        <f t="shared" si="69"/>
        <v>#DIV/0!</v>
      </c>
      <c r="G1338" s="137">
        <f t="shared" si="71"/>
        <v>0</v>
      </c>
    </row>
    <row r="1339" spans="1:7" ht="12.75" customHeight="1">
      <c r="A1339" s="233" t="s">
        <v>211</v>
      </c>
      <c r="B1339" s="231"/>
      <c r="C1339" s="149">
        <v>293</v>
      </c>
      <c r="D1339" s="6"/>
      <c r="E1339" s="6"/>
      <c r="F1339" s="41" t="e">
        <f t="shared" si="69"/>
        <v>#DIV/0!</v>
      </c>
      <c r="G1339" s="137">
        <f t="shared" si="71"/>
        <v>0</v>
      </c>
    </row>
    <row r="1340" spans="1:7" ht="12.75" customHeight="1">
      <c r="A1340" s="233" t="s">
        <v>212</v>
      </c>
      <c r="B1340" s="231"/>
      <c r="C1340" s="149">
        <v>294</v>
      </c>
      <c r="D1340" s="6"/>
      <c r="E1340" s="6"/>
      <c r="F1340" s="41" t="e">
        <f t="shared" si="69"/>
        <v>#DIV/0!</v>
      </c>
      <c r="G1340" s="137">
        <f t="shared" si="71"/>
        <v>0</v>
      </c>
    </row>
    <row r="1341" spans="1:7" ht="12.75" customHeight="1">
      <c r="A1341" s="234" t="s">
        <v>282</v>
      </c>
      <c r="B1341" s="231"/>
      <c r="C1341" s="149">
        <v>295</v>
      </c>
      <c r="D1341" s="15">
        <f>D1342+D1343+D1344</f>
        <v>0</v>
      </c>
      <c r="E1341" s="15">
        <f>E1342+E1343+E1344</f>
        <v>0</v>
      </c>
      <c r="F1341" s="41" t="e">
        <f t="shared" si="69"/>
        <v>#DIV/0!</v>
      </c>
      <c r="G1341" s="137">
        <f t="shared" si="71"/>
        <v>0</v>
      </c>
    </row>
    <row r="1342" spans="1:7" ht="12.75" customHeight="1">
      <c r="A1342" s="233" t="s">
        <v>210</v>
      </c>
      <c r="B1342" s="231"/>
      <c r="C1342" s="149">
        <v>296</v>
      </c>
      <c r="D1342" s="6"/>
      <c r="E1342" s="6"/>
      <c r="F1342" s="41" t="e">
        <f t="shared" si="69"/>
        <v>#DIV/0!</v>
      </c>
      <c r="G1342" s="137">
        <f t="shared" si="71"/>
        <v>0</v>
      </c>
    </row>
    <row r="1343" spans="1:7" ht="12.75" customHeight="1">
      <c r="A1343" s="233" t="s">
        <v>211</v>
      </c>
      <c r="B1343" s="231"/>
      <c r="C1343" s="149">
        <v>297</v>
      </c>
      <c r="D1343" s="6"/>
      <c r="E1343" s="6"/>
      <c r="F1343" s="41" t="e">
        <f t="shared" si="69"/>
        <v>#DIV/0!</v>
      </c>
      <c r="G1343" s="137">
        <f t="shared" si="71"/>
        <v>0</v>
      </c>
    </row>
    <row r="1344" spans="1:7" ht="12.75" customHeight="1">
      <c r="A1344" s="233" t="s">
        <v>212</v>
      </c>
      <c r="B1344" s="231"/>
      <c r="C1344" s="149">
        <v>298</v>
      </c>
      <c r="D1344" s="6"/>
      <c r="E1344" s="6"/>
      <c r="F1344" s="41" t="e">
        <f t="shared" si="69"/>
        <v>#DIV/0!</v>
      </c>
      <c r="G1344" s="137">
        <f t="shared" si="71"/>
        <v>0</v>
      </c>
    </row>
    <row r="1345" spans="1:7" ht="12.75" customHeight="1">
      <c r="A1345" s="234" t="s">
        <v>283</v>
      </c>
      <c r="B1345" s="231"/>
      <c r="C1345" s="149">
        <v>299</v>
      </c>
      <c r="D1345" s="15">
        <f>D1346+D1347+D1348</f>
        <v>0</v>
      </c>
      <c r="E1345" s="15">
        <f>E1346+E1347+E1348</f>
        <v>0</v>
      </c>
      <c r="F1345" s="41" t="e">
        <f t="shared" si="69"/>
        <v>#DIV/0!</v>
      </c>
      <c r="G1345" s="137">
        <f t="shared" si="71"/>
        <v>0</v>
      </c>
    </row>
    <row r="1346" spans="1:7" ht="12.75" customHeight="1">
      <c r="A1346" s="233" t="s">
        <v>210</v>
      </c>
      <c r="B1346" s="231"/>
      <c r="C1346" s="149">
        <v>300</v>
      </c>
      <c r="D1346" s="6"/>
      <c r="E1346" s="6"/>
      <c r="F1346" s="41" t="e">
        <f t="shared" si="69"/>
        <v>#DIV/0!</v>
      </c>
      <c r="G1346" s="137">
        <f t="shared" si="71"/>
        <v>0</v>
      </c>
    </row>
    <row r="1347" spans="1:7" ht="12.75" customHeight="1">
      <c r="A1347" s="233" t="s">
        <v>211</v>
      </c>
      <c r="B1347" s="231"/>
      <c r="C1347" s="149">
        <v>301</v>
      </c>
      <c r="D1347" s="6"/>
      <c r="E1347" s="6"/>
      <c r="F1347" s="41" t="e">
        <f t="shared" si="69"/>
        <v>#DIV/0!</v>
      </c>
      <c r="G1347" s="137">
        <f t="shared" si="71"/>
        <v>0</v>
      </c>
    </row>
    <row r="1348" spans="1:7" ht="12.75" customHeight="1">
      <c r="A1348" s="233" t="s">
        <v>212</v>
      </c>
      <c r="B1348" s="231"/>
      <c r="C1348" s="149">
        <v>302</v>
      </c>
      <c r="D1348" s="6"/>
      <c r="E1348" s="6"/>
      <c r="F1348" s="41" t="e">
        <f t="shared" si="69"/>
        <v>#DIV/0!</v>
      </c>
      <c r="G1348" s="137">
        <f t="shared" si="71"/>
        <v>0</v>
      </c>
    </row>
    <row r="1349" spans="1:7" ht="12.75" customHeight="1">
      <c r="A1349" s="234" t="s">
        <v>284</v>
      </c>
      <c r="B1349" s="231"/>
      <c r="C1349" s="149">
        <v>303</v>
      </c>
      <c r="D1349" s="15">
        <f>D1350+D1351+D1352</f>
        <v>0</v>
      </c>
      <c r="E1349" s="15">
        <f>E1350+E1351+E1352</f>
        <v>0</v>
      </c>
      <c r="F1349" s="41" t="e">
        <f t="shared" si="69"/>
        <v>#DIV/0!</v>
      </c>
      <c r="G1349" s="137">
        <f t="shared" si="71"/>
        <v>0</v>
      </c>
    </row>
    <row r="1350" spans="1:7" ht="12.75" customHeight="1">
      <c r="A1350" s="233" t="s">
        <v>210</v>
      </c>
      <c r="B1350" s="231"/>
      <c r="C1350" s="149">
        <v>304</v>
      </c>
      <c r="D1350" s="6"/>
      <c r="E1350" s="6"/>
      <c r="F1350" s="41" t="e">
        <f t="shared" si="69"/>
        <v>#DIV/0!</v>
      </c>
      <c r="G1350" s="137">
        <f t="shared" si="71"/>
        <v>0</v>
      </c>
    </row>
    <row r="1351" spans="1:7" ht="12.75" customHeight="1">
      <c r="A1351" s="233" t="s">
        <v>211</v>
      </c>
      <c r="B1351" s="231"/>
      <c r="C1351" s="149">
        <v>305</v>
      </c>
      <c r="D1351" s="6"/>
      <c r="E1351" s="6"/>
      <c r="F1351" s="41" t="e">
        <f t="shared" si="69"/>
        <v>#DIV/0!</v>
      </c>
      <c r="G1351" s="137">
        <f t="shared" si="71"/>
        <v>0</v>
      </c>
    </row>
    <row r="1352" spans="1:7" ht="12.75" customHeight="1">
      <c r="A1352" s="233" t="s">
        <v>212</v>
      </c>
      <c r="B1352" s="231"/>
      <c r="C1352" s="149">
        <v>306</v>
      </c>
      <c r="D1352" s="6"/>
      <c r="E1352" s="6"/>
      <c r="F1352" s="41" t="e">
        <f t="shared" si="69"/>
        <v>#DIV/0!</v>
      </c>
      <c r="G1352" s="137">
        <f t="shared" si="71"/>
        <v>0</v>
      </c>
    </row>
    <row r="1353" spans="1:7" ht="12.75">
      <c r="A1353" s="234" t="s">
        <v>285</v>
      </c>
      <c r="B1353" s="231"/>
      <c r="C1353" s="149">
        <v>307</v>
      </c>
      <c r="D1353" s="15">
        <f>D1354+D1355+D1356</f>
        <v>0</v>
      </c>
      <c r="E1353" s="15">
        <f>E1354+E1355+E1356</f>
        <v>0</v>
      </c>
      <c r="F1353" s="41" t="e">
        <f t="shared" si="69"/>
        <v>#DIV/0!</v>
      </c>
      <c r="G1353" s="137">
        <f t="shared" si="71"/>
        <v>0</v>
      </c>
    </row>
    <row r="1354" spans="1:7" ht="12.75" customHeight="1">
      <c r="A1354" s="233" t="s">
        <v>210</v>
      </c>
      <c r="B1354" s="231"/>
      <c r="C1354" s="149">
        <v>308</v>
      </c>
      <c r="D1354" s="6"/>
      <c r="E1354" s="6"/>
      <c r="F1354" s="41" t="e">
        <f t="shared" si="69"/>
        <v>#DIV/0!</v>
      </c>
      <c r="G1354" s="137">
        <f t="shared" si="71"/>
        <v>0</v>
      </c>
    </row>
    <row r="1355" spans="1:7" ht="12.75" customHeight="1">
      <c r="A1355" s="233" t="s">
        <v>211</v>
      </c>
      <c r="B1355" s="231"/>
      <c r="C1355" s="149">
        <v>309</v>
      </c>
      <c r="D1355" s="6"/>
      <c r="E1355" s="6"/>
      <c r="F1355" s="41" t="e">
        <f t="shared" si="69"/>
        <v>#DIV/0!</v>
      </c>
      <c r="G1355" s="137">
        <f t="shared" si="71"/>
        <v>0</v>
      </c>
    </row>
    <row r="1356" spans="1:7" ht="12.75" customHeight="1">
      <c r="A1356" s="233" t="s">
        <v>212</v>
      </c>
      <c r="B1356" s="231"/>
      <c r="C1356" s="149">
        <v>310</v>
      </c>
      <c r="D1356" s="6"/>
      <c r="E1356" s="6"/>
      <c r="F1356" s="41" t="e">
        <f t="shared" si="69"/>
        <v>#DIV/0!</v>
      </c>
      <c r="G1356" s="137">
        <f t="shared" si="71"/>
        <v>0</v>
      </c>
    </row>
    <row r="1357" spans="1:7" ht="12.75">
      <c r="A1357" s="234" t="s">
        <v>225</v>
      </c>
      <c r="B1357" s="231"/>
      <c r="C1357" s="149">
        <v>311</v>
      </c>
      <c r="D1357" s="15">
        <f>D1358+D1359+D1360</f>
        <v>0</v>
      </c>
      <c r="E1357" s="15">
        <f>E1358+E1359+E1360</f>
        <v>0</v>
      </c>
      <c r="F1357" s="41" t="e">
        <f t="shared" si="69"/>
        <v>#DIV/0!</v>
      </c>
      <c r="G1357" s="137">
        <f t="shared" si="71"/>
        <v>0</v>
      </c>
    </row>
    <row r="1358" spans="1:7" ht="12.75" customHeight="1">
      <c r="A1358" s="233" t="s">
        <v>210</v>
      </c>
      <c r="B1358" s="231"/>
      <c r="C1358" s="149">
        <v>312</v>
      </c>
      <c r="D1358" s="6"/>
      <c r="E1358" s="6"/>
      <c r="F1358" s="41" t="e">
        <f t="shared" si="69"/>
        <v>#DIV/0!</v>
      </c>
      <c r="G1358" s="137">
        <f t="shared" si="71"/>
        <v>0</v>
      </c>
    </row>
    <row r="1359" spans="1:7" ht="12.75" customHeight="1">
      <c r="A1359" s="233" t="s">
        <v>211</v>
      </c>
      <c r="B1359" s="231"/>
      <c r="C1359" s="149">
        <v>313</v>
      </c>
      <c r="D1359" s="6"/>
      <c r="E1359" s="6"/>
      <c r="F1359" s="41" t="e">
        <f t="shared" si="69"/>
        <v>#DIV/0!</v>
      </c>
      <c r="G1359" s="137">
        <f t="shared" si="71"/>
        <v>0</v>
      </c>
    </row>
    <row r="1360" spans="1:7" ht="12.75" customHeight="1">
      <c r="A1360" s="233" t="s">
        <v>212</v>
      </c>
      <c r="B1360" s="231"/>
      <c r="C1360" s="149">
        <v>314</v>
      </c>
      <c r="D1360" s="6"/>
      <c r="E1360" s="6"/>
      <c r="F1360" s="41" t="e">
        <f t="shared" si="69"/>
        <v>#DIV/0!</v>
      </c>
      <c r="G1360" s="137">
        <f t="shared" si="71"/>
        <v>0</v>
      </c>
    </row>
    <row r="1361" spans="1:7" ht="15">
      <c r="A1361" s="152" t="s">
        <v>347</v>
      </c>
      <c r="B1361" s="134"/>
      <c r="C1361" s="149"/>
      <c r="D1361" s="15">
        <f>D823</f>
        <v>98410.5</v>
      </c>
      <c r="E1361" s="15">
        <f>E823</f>
        <v>98410.5</v>
      </c>
      <c r="F1361" s="41"/>
      <c r="G1361" s="137">
        <f t="shared" si="71"/>
        <v>0</v>
      </c>
    </row>
    <row r="1362" spans="1:7" ht="15">
      <c r="A1362" s="152" t="s">
        <v>342</v>
      </c>
      <c r="B1362" s="134"/>
      <c r="C1362" s="149"/>
      <c r="D1362" s="15">
        <f>D349</f>
        <v>0</v>
      </c>
      <c r="E1362" s="15">
        <f>E349</f>
        <v>0</v>
      </c>
      <c r="F1362" s="41"/>
      <c r="G1362" s="137">
        <f t="shared" si="71"/>
        <v>0</v>
      </c>
    </row>
    <row r="1363" spans="1:7" ht="12.75">
      <c r="A1363" s="232" t="s">
        <v>286</v>
      </c>
      <c r="B1363" s="231"/>
      <c r="C1363" s="149">
        <v>315</v>
      </c>
      <c r="D1363" s="85">
        <f aca="true" t="shared" si="72" ref="D1363:E1366">D1367+D1371+D1375+D1379+D1383+D1387+D1391+D1395+D1399+D1403+D1407+D1411+D1415+D1419+D1423+D1427</f>
        <v>98410.5</v>
      </c>
      <c r="E1363" s="85">
        <f t="shared" si="72"/>
        <v>98410.5</v>
      </c>
      <c r="F1363" s="41">
        <f t="shared" si="69"/>
        <v>100</v>
      </c>
      <c r="G1363" s="137">
        <f t="shared" si="71"/>
        <v>0</v>
      </c>
    </row>
    <row r="1364" spans="1:7" ht="12.75" customHeight="1">
      <c r="A1364" s="230" t="s">
        <v>210</v>
      </c>
      <c r="B1364" s="231"/>
      <c r="C1364" s="149">
        <v>316</v>
      </c>
      <c r="D1364" s="85">
        <f t="shared" si="72"/>
        <v>0</v>
      </c>
      <c r="E1364" s="85">
        <f t="shared" si="72"/>
        <v>0</v>
      </c>
      <c r="F1364" s="41" t="e">
        <f t="shared" si="69"/>
        <v>#DIV/0!</v>
      </c>
      <c r="G1364" s="137">
        <f t="shared" si="71"/>
        <v>0</v>
      </c>
    </row>
    <row r="1365" spans="1:7" ht="12.75" customHeight="1">
      <c r="A1365" s="230" t="s">
        <v>211</v>
      </c>
      <c r="B1365" s="231"/>
      <c r="C1365" s="149">
        <v>317</v>
      </c>
      <c r="D1365" s="85">
        <f t="shared" si="72"/>
        <v>0</v>
      </c>
      <c r="E1365" s="85">
        <f t="shared" si="72"/>
        <v>0</v>
      </c>
      <c r="F1365" s="41" t="e">
        <f aca="true" t="shared" si="73" ref="F1365:F1428">E1365/D1365*100</f>
        <v>#DIV/0!</v>
      </c>
      <c r="G1365" s="137">
        <f t="shared" si="71"/>
        <v>0</v>
      </c>
    </row>
    <row r="1366" spans="1:7" ht="12.75" customHeight="1">
      <c r="A1366" s="230" t="s">
        <v>212</v>
      </c>
      <c r="B1366" s="231"/>
      <c r="C1366" s="149">
        <v>318</v>
      </c>
      <c r="D1366" s="85">
        <f t="shared" si="72"/>
        <v>98410.5</v>
      </c>
      <c r="E1366" s="85">
        <f t="shared" si="72"/>
        <v>98410.5</v>
      </c>
      <c r="F1366" s="41">
        <f t="shared" si="73"/>
        <v>100</v>
      </c>
      <c r="G1366" s="137">
        <f t="shared" si="71"/>
        <v>0</v>
      </c>
    </row>
    <row r="1367" spans="1:7" ht="12.75">
      <c r="A1367" s="234" t="s">
        <v>287</v>
      </c>
      <c r="B1367" s="231"/>
      <c r="C1367" s="149">
        <v>319</v>
      </c>
      <c r="D1367" s="15">
        <f>D1368+D1369+D1370</f>
        <v>0</v>
      </c>
      <c r="E1367" s="15">
        <f>E1368+E1369+E1370</f>
        <v>0</v>
      </c>
      <c r="F1367" s="41" t="e">
        <f t="shared" si="73"/>
        <v>#DIV/0!</v>
      </c>
      <c r="G1367" s="137">
        <f t="shared" si="71"/>
        <v>0</v>
      </c>
    </row>
    <row r="1368" spans="1:7" ht="12.75" customHeight="1">
      <c r="A1368" s="233" t="s">
        <v>210</v>
      </c>
      <c r="B1368" s="231"/>
      <c r="C1368" s="149">
        <v>320</v>
      </c>
      <c r="D1368" s="6"/>
      <c r="E1368" s="6"/>
      <c r="F1368" s="41" t="e">
        <f t="shared" si="73"/>
        <v>#DIV/0!</v>
      </c>
      <c r="G1368" s="137">
        <f t="shared" si="71"/>
        <v>0</v>
      </c>
    </row>
    <row r="1369" spans="1:7" ht="12.75" customHeight="1">
      <c r="A1369" s="233" t="s">
        <v>211</v>
      </c>
      <c r="B1369" s="231"/>
      <c r="C1369" s="149">
        <v>321</v>
      </c>
      <c r="D1369" s="6"/>
      <c r="E1369" s="6"/>
      <c r="F1369" s="41" t="e">
        <f t="shared" si="73"/>
        <v>#DIV/0!</v>
      </c>
      <c r="G1369" s="137">
        <f t="shared" si="71"/>
        <v>0</v>
      </c>
    </row>
    <row r="1370" spans="1:7" ht="12.75" customHeight="1">
      <c r="A1370" s="233" t="s">
        <v>212</v>
      </c>
      <c r="B1370" s="231"/>
      <c r="C1370" s="149">
        <v>322</v>
      </c>
      <c r="D1370" s="6"/>
      <c r="E1370" s="6"/>
      <c r="F1370" s="41" t="e">
        <f t="shared" si="73"/>
        <v>#DIV/0!</v>
      </c>
      <c r="G1370" s="137">
        <f t="shared" si="71"/>
        <v>0</v>
      </c>
    </row>
    <row r="1371" spans="1:7" ht="12.75" customHeight="1">
      <c r="A1371" s="234" t="s">
        <v>288</v>
      </c>
      <c r="B1371" s="231"/>
      <c r="C1371" s="149">
        <v>323</v>
      </c>
      <c r="D1371" s="15">
        <f>D1372+D1373+D1374</f>
        <v>0</v>
      </c>
      <c r="E1371" s="15">
        <f>E1372+E1373+E1374</f>
        <v>0</v>
      </c>
      <c r="F1371" s="41" t="e">
        <f t="shared" si="73"/>
        <v>#DIV/0!</v>
      </c>
      <c r="G1371" s="137">
        <f t="shared" si="71"/>
        <v>0</v>
      </c>
    </row>
    <row r="1372" spans="1:7" ht="12.75" customHeight="1">
      <c r="A1372" s="233" t="s">
        <v>210</v>
      </c>
      <c r="B1372" s="231"/>
      <c r="C1372" s="149">
        <v>324</v>
      </c>
      <c r="D1372" s="6"/>
      <c r="E1372" s="6"/>
      <c r="F1372" s="41" t="e">
        <f t="shared" si="73"/>
        <v>#DIV/0!</v>
      </c>
      <c r="G1372" s="137">
        <f t="shared" si="71"/>
        <v>0</v>
      </c>
    </row>
    <row r="1373" spans="1:7" ht="12.75" customHeight="1">
      <c r="A1373" s="233" t="s">
        <v>211</v>
      </c>
      <c r="B1373" s="231"/>
      <c r="C1373" s="149">
        <v>325</v>
      </c>
      <c r="D1373" s="6"/>
      <c r="E1373" s="6"/>
      <c r="F1373" s="41" t="e">
        <f t="shared" si="73"/>
        <v>#DIV/0!</v>
      </c>
      <c r="G1373" s="137">
        <f t="shared" si="71"/>
        <v>0</v>
      </c>
    </row>
    <row r="1374" spans="1:7" ht="12.75" customHeight="1">
      <c r="A1374" s="233" t="s">
        <v>212</v>
      </c>
      <c r="B1374" s="231"/>
      <c r="C1374" s="149">
        <v>326</v>
      </c>
      <c r="D1374" s="6"/>
      <c r="E1374" s="6"/>
      <c r="F1374" s="41" t="e">
        <f t="shared" si="73"/>
        <v>#DIV/0!</v>
      </c>
      <c r="G1374" s="137">
        <f t="shared" si="71"/>
        <v>0</v>
      </c>
    </row>
    <row r="1375" spans="1:7" ht="45" customHeight="1">
      <c r="A1375" s="234" t="s">
        <v>289</v>
      </c>
      <c r="B1375" s="231"/>
      <c r="C1375" s="149">
        <v>327</v>
      </c>
      <c r="D1375" s="15">
        <f>D1376+D1377+D1378</f>
        <v>2000</v>
      </c>
      <c r="E1375" s="15">
        <f>E1376+E1377+E1378</f>
        <v>2000</v>
      </c>
      <c r="F1375" s="41">
        <f t="shared" si="73"/>
        <v>100</v>
      </c>
      <c r="G1375" s="137">
        <f t="shared" si="71"/>
        <v>0</v>
      </c>
    </row>
    <row r="1376" spans="1:7" ht="14.25" customHeight="1">
      <c r="A1376" s="233" t="s">
        <v>210</v>
      </c>
      <c r="B1376" s="231"/>
      <c r="C1376" s="149">
        <v>328</v>
      </c>
      <c r="D1376" s="6"/>
      <c r="E1376" s="6"/>
      <c r="F1376" s="41" t="e">
        <f t="shared" si="73"/>
        <v>#DIV/0!</v>
      </c>
      <c r="G1376" s="137">
        <f t="shared" si="71"/>
        <v>0</v>
      </c>
    </row>
    <row r="1377" spans="1:7" ht="14.25" customHeight="1">
      <c r="A1377" s="233" t="s">
        <v>211</v>
      </c>
      <c r="B1377" s="231"/>
      <c r="C1377" s="149">
        <v>329</v>
      </c>
      <c r="D1377" s="6"/>
      <c r="E1377" s="6"/>
      <c r="F1377" s="41" t="e">
        <f t="shared" si="73"/>
        <v>#DIV/0!</v>
      </c>
      <c r="G1377" s="137">
        <f t="shared" si="71"/>
        <v>0</v>
      </c>
    </row>
    <row r="1378" spans="1:7" ht="14.25" customHeight="1">
      <c r="A1378" s="233" t="s">
        <v>212</v>
      </c>
      <c r="B1378" s="231"/>
      <c r="C1378" s="149">
        <v>330</v>
      </c>
      <c r="D1378" s="6">
        <v>2000</v>
      </c>
      <c r="E1378" s="6">
        <v>2000</v>
      </c>
      <c r="F1378" s="41">
        <f t="shared" si="73"/>
        <v>100</v>
      </c>
      <c r="G1378" s="137">
        <f t="shared" si="71"/>
        <v>0</v>
      </c>
    </row>
    <row r="1379" spans="1:7" ht="12.75">
      <c r="A1379" s="234" t="s">
        <v>290</v>
      </c>
      <c r="B1379" s="231"/>
      <c r="C1379" s="149">
        <v>331</v>
      </c>
      <c r="D1379" s="15">
        <f>D1380+D1381+D1382</f>
        <v>0</v>
      </c>
      <c r="E1379" s="15">
        <f>E1380+E1381+E1382</f>
        <v>0</v>
      </c>
      <c r="F1379" s="41" t="e">
        <f t="shared" si="73"/>
        <v>#DIV/0!</v>
      </c>
      <c r="G1379" s="137">
        <f t="shared" si="71"/>
        <v>0</v>
      </c>
    </row>
    <row r="1380" spans="1:7" ht="12.75" customHeight="1">
      <c r="A1380" s="233" t="s">
        <v>210</v>
      </c>
      <c r="B1380" s="231"/>
      <c r="C1380" s="149">
        <v>332</v>
      </c>
      <c r="D1380" s="6"/>
      <c r="E1380" s="6"/>
      <c r="F1380" s="41" t="e">
        <f t="shared" si="73"/>
        <v>#DIV/0!</v>
      </c>
      <c r="G1380" s="137">
        <f t="shared" si="71"/>
        <v>0</v>
      </c>
    </row>
    <row r="1381" spans="1:7" ht="12.75" customHeight="1">
      <c r="A1381" s="233" t="s">
        <v>211</v>
      </c>
      <c r="B1381" s="231"/>
      <c r="C1381" s="149">
        <v>333</v>
      </c>
      <c r="D1381" s="6"/>
      <c r="E1381" s="6"/>
      <c r="F1381" s="41" t="e">
        <f t="shared" si="73"/>
        <v>#DIV/0!</v>
      </c>
      <c r="G1381" s="137">
        <f t="shared" si="71"/>
        <v>0</v>
      </c>
    </row>
    <row r="1382" spans="1:7" ht="12.75" customHeight="1">
      <c r="A1382" s="233" t="s">
        <v>212</v>
      </c>
      <c r="B1382" s="231"/>
      <c r="C1382" s="149">
        <v>334</v>
      </c>
      <c r="D1382" s="6"/>
      <c r="E1382" s="6"/>
      <c r="F1382" s="41" t="e">
        <f t="shared" si="73"/>
        <v>#DIV/0!</v>
      </c>
      <c r="G1382" s="137">
        <f t="shared" si="71"/>
        <v>0</v>
      </c>
    </row>
    <row r="1383" spans="1:7" ht="15" customHeight="1">
      <c r="A1383" s="234" t="s">
        <v>291</v>
      </c>
      <c r="B1383" s="231"/>
      <c r="C1383" s="149">
        <v>335</v>
      </c>
      <c r="D1383" s="15">
        <f>D1384+D1385+D1386</f>
        <v>0</v>
      </c>
      <c r="E1383" s="15">
        <f>E1384+E1385+E1386</f>
        <v>0</v>
      </c>
      <c r="F1383" s="41" t="e">
        <f t="shared" si="73"/>
        <v>#DIV/0!</v>
      </c>
      <c r="G1383" s="137">
        <f t="shared" si="71"/>
        <v>0</v>
      </c>
    </row>
    <row r="1384" spans="1:7" ht="15" customHeight="1">
      <c r="A1384" s="233" t="s">
        <v>210</v>
      </c>
      <c r="B1384" s="231"/>
      <c r="C1384" s="149">
        <v>336</v>
      </c>
      <c r="D1384" s="6"/>
      <c r="E1384" s="6"/>
      <c r="F1384" s="41" t="e">
        <f t="shared" si="73"/>
        <v>#DIV/0!</v>
      </c>
      <c r="G1384" s="137">
        <f t="shared" si="71"/>
        <v>0</v>
      </c>
    </row>
    <row r="1385" spans="1:7" ht="15" customHeight="1">
      <c r="A1385" s="233" t="s">
        <v>211</v>
      </c>
      <c r="B1385" s="231"/>
      <c r="C1385" s="149">
        <v>337</v>
      </c>
      <c r="D1385" s="6"/>
      <c r="E1385" s="6"/>
      <c r="F1385" s="41" t="e">
        <f t="shared" si="73"/>
        <v>#DIV/0!</v>
      </c>
      <c r="G1385" s="137">
        <f t="shared" si="71"/>
        <v>0</v>
      </c>
    </row>
    <row r="1386" spans="1:7" ht="15" customHeight="1">
      <c r="A1386" s="233" t="s">
        <v>212</v>
      </c>
      <c r="B1386" s="231"/>
      <c r="C1386" s="149">
        <v>338</v>
      </c>
      <c r="D1386" s="6"/>
      <c r="E1386" s="6"/>
      <c r="F1386" s="41" t="e">
        <f t="shared" si="73"/>
        <v>#DIV/0!</v>
      </c>
      <c r="G1386" s="137">
        <f t="shared" si="71"/>
        <v>0</v>
      </c>
    </row>
    <row r="1387" spans="1:7" ht="58.5" customHeight="1">
      <c r="A1387" s="234" t="s">
        <v>292</v>
      </c>
      <c r="B1387" s="231"/>
      <c r="C1387" s="149">
        <v>339</v>
      </c>
      <c r="D1387" s="15">
        <f>D1388+D1389+D1390</f>
        <v>0</v>
      </c>
      <c r="E1387" s="15">
        <f>E1388+E1389+E1390</f>
        <v>0</v>
      </c>
      <c r="F1387" s="41" t="e">
        <f t="shared" si="73"/>
        <v>#DIV/0!</v>
      </c>
      <c r="G1387" s="137">
        <f t="shared" si="71"/>
        <v>0</v>
      </c>
    </row>
    <row r="1388" spans="1:7" ht="17.25" customHeight="1">
      <c r="A1388" s="233" t="s">
        <v>210</v>
      </c>
      <c r="B1388" s="231"/>
      <c r="C1388" s="149">
        <v>340</v>
      </c>
      <c r="D1388" s="6"/>
      <c r="E1388" s="6"/>
      <c r="F1388" s="41" t="e">
        <f t="shared" si="73"/>
        <v>#DIV/0!</v>
      </c>
      <c r="G1388" s="137">
        <f t="shared" si="71"/>
        <v>0</v>
      </c>
    </row>
    <row r="1389" spans="1:7" ht="17.25" customHeight="1">
      <c r="A1389" s="233" t="s">
        <v>211</v>
      </c>
      <c r="B1389" s="231"/>
      <c r="C1389" s="149">
        <v>341</v>
      </c>
      <c r="D1389" s="6"/>
      <c r="E1389" s="6"/>
      <c r="F1389" s="41" t="e">
        <f t="shared" si="73"/>
        <v>#DIV/0!</v>
      </c>
      <c r="G1389" s="137">
        <f t="shared" si="71"/>
        <v>0</v>
      </c>
    </row>
    <row r="1390" spans="1:7" ht="17.25" customHeight="1">
      <c r="A1390" s="233" t="s">
        <v>212</v>
      </c>
      <c r="B1390" s="231"/>
      <c r="C1390" s="149">
        <v>342</v>
      </c>
      <c r="D1390" s="6"/>
      <c r="E1390" s="6"/>
      <c r="F1390" s="41" t="e">
        <f t="shared" si="73"/>
        <v>#DIV/0!</v>
      </c>
      <c r="G1390" s="137">
        <f t="shared" si="71"/>
        <v>0</v>
      </c>
    </row>
    <row r="1391" spans="1:7" ht="16.5" customHeight="1">
      <c r="A1391" s="234" t="s">
        <v>293</v>
      </c>
      <c r="B1391" s="231"/>
      <c r="C1391" s="149">
        <v>343</v>
      </c>
      <c r="D1391" s="15">
        <f>D1392+D1393+D1394</f>
        <v>0</v>
      </c>
      <c r="E1391" s="15">
        <f>E1392+E1393+E1394</f>
        <v>0</v>
      </c>
      <c r="F1391" s="41" t="e">
        <f t="shared" si="73"/>
        <v>#DIV/0!</v>
      </c>
      <c r="G1391" s="137">
        <f t="shared" si="71"/>
        <v>0</v>
      </c>
    </row>
    <row r="1392" spans="1:7" ht="16.5" customHeight="1">
      <c r="A1392" s="233" t="s">
        <v>210</v>
      </c>
      <c r="B1392" s="231"/>
      <c r="C1392" s="149">
        <v>344</v>
      </c>
      <c r="D1392" s="6"/>
      <c r="E1392" s="6"/>
      <c r="F1392" s="41" t="e">
        <f t="shared" si="73"/>
        <v>#DIV/0!</v>
      </c>
      <c r="G1392" s="137">
        <f t="shared" si="71"/>
        <v>0</v>
      </c>
    </row>
    <row r="1393" spans="1:7" ht="16.5" customHeight="1">
      <c r="A1393" s="233" t="s">
        <v>211</v>
      </c>
      <c r="B1393" s="231"/>
      <c r="C1393" s="149">
        <v>345</v>
      </c>
      <c r="D1393" s="6"/>
      <c r="E1393" s="6"/>
      <c r="F1393" s="41" t="e">
        <f t="shared" si="73"/>
        <v>#DIV/0!</v>
      </c>
      <c r="G1393" s="137">
        <f t="shared" si="71"/>
        <v>0</v>
      </c>
    </row>
    <row r="1394" spans="1:7" ht="16.5" customHeight="1">
      <c r="A1394" s="233" t="s">
        <v>212</v>
      </c>
      <c r="B1394" s="231"/>
      <c r="C1394" s="149">
        <v>346</v>
      </c>
      <c r="D1394" s="6"/>
      <c r="E1394" s="6"/>
      <c r="F1394" s="41" t="e">
        <f t="shared" si="73"/>
        <v>#DIV/0!</v>
      </c>
      <c r="G1394" s="137">
        <f aca="true" t="shared" si="74" ref="G1394:G1457">D1394-E1394</f>
        <v>0</v>
      </c>
    </row>
    <row r="1395" spans="1:7" ht="59.25" customHeight="1">
      <c r="A1395" s="234" t="s">
        <v>294</v>
      </c>
      <c r="B1395" s="231"/>
      <c r="C1395" s="149">
        <v>347</v>
      </c>
      <c r="D1395" s="15">
        <f>D1396+D1397+D1398</f>
        <v>0</v>
      </c>
      <c r="E1395" s="15">
        <f>E1396+E1397+E1398</f>
        <v>0</v>
      </c>
      <c r="F1395" s="41" t="e">
        <f t="shared" si="73"/>
        <v>#DIV/0!</v>
      </c>
      <c r="G1395" s="137">
        <f t="shared" si="74"/>
        <v>0</v>
      </c>
    </row>
    <row r="1396" spans="1:7" ht="17.25" customHeight="1">
      <c r="A1396" s="233" t="s">
        <v>210</v>
      </c>
      <c r="B1396" s="231"/>
      <c r="C1396" s="149">
        <v>348</v>
      </c>
      <c r="D1396" s="6"/>
      <c r="E1396" s="6"/>
      <c r="F1396" s="41" t="e">
        <f t="shared" si="73"/>
        <v>#DIV/0!</v>
      </c>
      <c r="G1396" s="137">
        <f t="shared" si="74"/>
        <v>0</v>
      </c>
    </row>
    <row r="1397" spans="1:7" ht="17.25" customHeight="1">
      <c r="A1397" s="233" t="s">
        <v>211</v>
      </c>
      <c r="B1397" s="231"/>
      <c r="C1397" s="149">
        <v>349</v>
      </c>
      <c r="D1397" s="6"/>
      <c r="E1397" s="6"/>
      <c r="F1397" s="41" t="e">
        <f t="shared" si="73"/>
        <v>#DIV/0!</v>
      </c>
      <c r="G1397" s="137">
        <f t="shared" si="74"/>
        <v>0</v>
      </c>
    </row>
    <row r="1398" spans="1:7" ht="17.25" customHeight="1">
      <c r="A1398" s="233" t="s">
        <v>212</v>
      </c>
      <c r="B1398" s="231"/>
      <c r="C1398" s="149">
        <v>350</v>
      </c>
      <c r="D1398" s="6"/>
      <c r="E1398" s="6"/>
      <c r="F1398" s="41" t="e">
        <f t="shared" si="73"/>
        <v>#DIV/0!</v>
      </c>
      <c r="G1398" s="137">
        <f t="shared" si="74"/>
        <v>0</v>
      </c>
    </row>
    <row r="1399" spans="1:7" ht="12.75">
      <c r="A1399" s="234" t="s">
        <v>295</v>
      </c>
      <c r="B1399" s="231"/>
      <c r="C1399" s="149">
        <v>351</v>
      </c>
      <c r="D1399" s="15">
        <f>D1400+D1401+D1402</f>
        <v>0</v>
      </c>
      <c r="E1399" s="15">
        <f>E1400+E1401+E1402</f>
        <v>0</v>
      </c>
      <c r="F1399" s="41" t="e">
        <f t="shared" si="73"/>
        <v>#DIV/0!</v>
      </c>
      <c r="G1399" s="137">
        <f t="shared" si="74"/>
        <v>0</v>
      </c>
    </row>
    <row r="1400" spans="1:7" ht="12.75" customHeight="1">
      <c r="A1400" s="233" t="s">
        <v>210</v>
      </c>
      <c r="B1400" s="231"/>
      <c r="C1400" s="149">
        <v>352</v>
      </c>
      <c r="D1400" s="6"/>
      <c r="E1400" s="6"/>
      <c r="F1400" s="41" t="e">
        <f t="shared" si="73"/>
        <v>#DIV/0!</v>
      </c>
      <c r="G1400" s="137">
        <f t="shared" si="74"/>
        <v>0</v>
      </c>
    </row>
    <row r="1401" spans="1:7" ht="12.75" customHeight="1">
      <c r="A1401" s="233" t="s">
        <v>211</v>
      </c>
      <c r="B1401" s="231"/>
      <c r="C1401" s="149">
        <v>353</v>
      </c>
      <c r="D1401" s="6"/>
      <c r="E1401" s="6"/>
      <c r="F1401" s="41" t="e">
        <f t="shared" si="73"/>
        <v>#DIV/0!</v>
      </c>
      <c r="G1401" s="137">
        <f t="shared" si="74"/>
        <v>0</v>
      </c>
    </row>
    <row r="1402" spans="1:7" ht="12.75" customHeight="1">
      <c r="A1402" s="233" t="s">
        <v>212</v>
      </c>
      <c r="B1402" s="231"/>
      <c r="C1402" s="149">
        <v>354</v>
      </c>
      <c r="D1402" s="6"/>
      <c r="E1402" s="6"/>
      <c r="F1402" s="41" t="e">
        <f t="shared" si="73"/>
        <v>#DIV/0!</v>
      </c>
      <c r="G1402" s="137">
        <f t="shared" si="74"/>
        <v>0</v>
      </c>
    </row>
    <row r="1403" spans="1:7" ht="12.75" customHeight="1">
      <c r="A1403" s="234" t="s">
        <v>296</v>
      </c>
      <c r="B1403" s="231"/>
      <c r="C1403" s="149">
        <v>355</v>
      </c>
      <c r="D1403" s="15">
        <f>D1404+D1405+D1406</f>
        <v>0</v>
      </c>
      <c r="E1403" s="15">
        <f>E1404+E1405+E1406</f>
        <v>0</v>
      </c>
      <c r="F1403" s="41" t="e">
        <f t="shared" si="73"/>
        <v>#DIV/0!</v>
      </c>
      <c r="G1403" s="137">
        <f t="shared" si="74"/>
        <v>0</v>
      </c>
    </row>
    <row r="1404" spans="1:7" ht="12.75" customHeight="1">
      <c r="A1404" s="233" t="s">
        <v>210</v>
      </c>
      <c r="B1404" s="231"/>
      <c r="C1404" s="149">
        <v>356</v>
      </c>
      <c r="D1404" s="6"/>
      <c r="E1404" s="6"/>
      <c r="F1404" s="41" t="e">
        <f t="shared" si="73"/>
        <v>#DIV/0!</v>
      </c>
      <c r="G1404" s="137">
        <f t="shared" si="74"/>
        <v>0</v>
      </c>
    </row>
    <row r="1405" spans="1:7" ht="12.75" customHeight="1">
      <c r="A1405" s="233" t="s">
        <v>211</v>
      </c>
      <c r="B1405" s="231"/>
      <c r="C1405" s="149">
        <v>357</v>
      </c>
      <c r="D1405" s="6"/>
      <c r="E1405" s="6"/>
      <c r="F1405" s="41" t="e">
        <f t="shared" si="73"/>
        <v>#DIV/0!</v>
      </c>
      <c r="G1405" s="137">
        <f t="shared" si="74"/>
        <v>0</v>
      </c>
    </row>
    <row r="1406" spans="1:7" ht="12.75" customHeight="1">
      <c r="A1406" s="233" t="s">
        <v>212</v>
      </c>
      <c r="B1406" s="231"/>
      <c r="C1406" s="149">
        <v>358</v>
      </c>
      <c r="D1406" s="6"/>
      <c r="E1406" s="6"/>
      <c r="F1406" s="41" t="e">
        <f t="shared" si="73"/>
        <v>#DIV/0!</v>
      </c>
      <c r="G1406" s="137">
        <f t="shared" si="74"/>
        <v>0</v>
      </c>
    </row>
    <row r="1407" spans="1:7" ht="14.25" customHeight="1">
      <c r="A1407" s="234" t="s">
        <v>297</v>
      </c>
      <c r="B1407" s="231"/>
      <c r="C1407" s="149">
        <v>359</v>
      </c>
      <c r="D1407" s="15">
        <f>D1408+D1409+D1410</f>
        <v>95260</v>
      </c>
      <c r="E1407" s="15">
        <f>E1408+E1409+E1410</f>
        <v>95260</v>
      </c>
      <c r="F1407" s="41">
        <f t="shared" si="73"/>
        <v>100</v>
      </c>
      <c r="G1407" s="137">
        <f t="shared" si="74"/>
        <v>0</v>
      </c>
    </row>
    <row r="1408" spans="1:7" ht="14.25" customHeight="1">
      <c r="A1408" s="233" t="s">
        <v>210</v>
      </c>
      <c r="B1408" s="231"/>
      <c r="C1408" s="149">
        <v>360</v>
      </c>
      <c r="D1408" s="6"/>
      <c r="E1408" s="6"/>
      <c r="F1408" s="41" t="e">
        <f t="shared" si="73"/>
        <v>#DIV/0!</v>
      </c>
      <c r="G1408" s="137">
        <f t="shared" si="74"/>
        <v>0</v>
      </c>
    </row>
    <row r="1409" spans="1:7" ht="14.25" customHeight="1">
      <c r="A1409" s="233" t="s">
        <v>211</v>
      </c>
      <c r="B1409" s="231"/>
      <c r="C1409" s="149">
        <v>361</v>
      </c>
      <c r="D1409" s="6"/>
      <c r="E1409" s="6"/>
      <c r="F1409" s="41" t="e">
        <f t="shared" si="73"/>
        <v>#DIV/0!</v>
      </c>
      <c r="G1409" s="137">
        <f t="shared" si="74"/>
        <v>0</v>
      </c>
    </row>
    <row r="1410" spans="1:7" ht="14.25" customHeight="1">
      <c r="A1410" s="233" t="s">
        <v>212</v>
      </c>
      <c r="B1410" s="231"/>
      <c r="C1410" s="149">
        <v>362</v>
      </c>
      <c r="D1410" s="6">
        <v>95260</v>
      </c>
      <c r="E1410" s="6">
        <f>SUM(E200+E655)</f>
        <v>95260</v>
      </c>
      <c r="F1410" s="41">
        <f t="shared" si="73"/>
        <v>100</v>
      </c>
      <c r="G1410" s="137">
        <f t="shared" si="74"/>
        <v>0</v>
      </c>
    </row>
    <row r="1411" spans="1:7" ht="15.75" customHeight="1">
      <c r="A1411" s="234" t="s">
        <v>298</v>
      </c>
      <c r="B1411" s="231"/>
      <c r="C1411" s="149">
        <v>363</v>
      </c>
      <c r="D1411" s="15">
        <f>D1412+D1413+D1414</f>
        <v>0</v>
      </c>
      <c r="E1411" s="15">
        <f>E1412+E1413+E1414</f>
        <v>0</v>
      </c>
      <c r="F1411" s="41" t="e">
        <f t="shared" si="73"/>
        <v>#DIV/0!</v>
      </c>
      <c r="G1411" s="137">
        <f t="shared" si="74"/>
        <v>0</v>
      </c>
    </row>
    <row r="1412" spans="1:7" ht="15.75" customHeight="1">
      <c r="A1412" s="233" t="s">
        <v>210</v>
      </c>
      <c r="B1412" s="231"/>
      <c r="C1412" s="149">
        <v>364</v>
      </c>
      <c r="D1412" s="6"/>
      <c r="E1412" s="6"/>
      <c r="F1412" s="41" t="e">
        <f t="shared" si="73"/>
        <v>#DIV/0!</v>
      </c>
      <c r="G1412" s="137">
        <f t="shared" si="74"/>
        <v>0</v>
      </c>
    </row>
    <row r="1413" spans="1:7" ht="15.75" customHeight="1">
      <c r="A1413" s="233" t="s">
        <v>211</v>
      </c>
      <c r="B1413" s="231"/>
      <c r="C1413" s="149">
        <v>365</v>
      </c>
      <c r="D1413" s="6"/>
      <c r="E1413" s="6"/>
      <c r="F1413" s="41" t="e">
        <f t="shared" si="73"/>
        <v>#DIV/0!</v>
      </c>
      <c r="G1413" s="137">
        <f t="shared" si="74"/>
        <v>0</v>
      </c>
    </row>
    <row r="1414" spans="1:7" ht="15.75" customHeight="1">
      <c r="A1414" s="233" t="s">
        <v>212</v>
      </c>
      <c r="B1414" s="231"/>
      <c r="C1414" s="149">
        <v>366</v>
      </c>
      <c r="D1414" s="6"/>
      <c r="E1414" s="6"/>
      <c r="F1414" s="41" t="e">
        <f t="shared" si="73"/>
        <v>#DIV/0!</v>
      </c>
      <c r="G1414" s="137">
        <f t="shared" si="74"/>
        <v>0</v>
      </c>
    </row>
    <row r="1415" spans="1:7" ht="12.75">
      <c r="A1415" s="234" t="s">
        <v>299</v>
      </c>
      <c r="B1415" s="231"/>
      <c r="C1415" s="149">
        <v>367</v>
      </c>
      <c r="D1415" s="15">
        <f>D1416+D1417+D1418</f>
        <v>0</v>
      </c>
      <c r="E1415" s="15">
        <f>E1416+E1417+E1418</f>
        <v>0</v>
      </c>
      <c r="F1415" s="41" t="e">
        <f t="shared" si="73"/>
        <v>#DIV/0!</v>
      </c>
      <c r="G1415" s="137">
        <f t="shared" si="74"/>
        <v>0</v>
      </c>
    </row>
    <row r="1416" spans="1:7" ht="12.75" customHeight="1">
      <c r="A1416" s="233" t="s">
        <v>210</v>
      </c>
      <c r="B1416" s="231"/>
      <c r="C1416" s="149">
        <v>368</v>
      </c>
      <c r="D1416" s="6"/>
      <c r="E1416" s="6"/>
      <c r="F1416" s="41" t="e">
        <f t="shared" si="73"/>
        <v>#DIV/0!</v>
      </c>
      <c r="G1416" s="137">
        <f t="shared" si="74"/>
        <v>0</v>
      </c>
    </row>
    <row r="1417" spans="1:7" ht="12.75" customHeight="1">
      <c r="A1417" s="233" t="s">
        <v>211</v>
      </c>
      <c r="B1417" s="231"/>
      <c r="C1417" s="149">
        <v>369</v>
      </c>
      <c r="D1417" s="6"/>
      <c r="E1417" s="6"/>
      <c r="F1417" s="41" t="e">
        <f t="shared" si="73"/>
        <v>#DIV/0!</v>
      </c>
      <c r="G1417" s="137">
        <f t="shared" si="74"/>
        <v>0</v>
      </c>
    </row>
    <row r="1418" spans="1:7" ht="12.75" customHeight="1">
      <c r="A1418" s="233" t="s">
        <v>212</v>
      </c>
      <c r="B1418" s="231"/>
      <c r="C1418" s="149">
        <v>370</v>
      </c>
      <c r="D1418" s="6"/>
      <c r="E1418" s="6"/>
      <c r="F1418" s="41" t="e">
        <f t="shared" si="73"/>
        <v>#DIV/0!</v>
      </c>
      <c r="G1418" s="137">
        <f t="shared" si="74"/>
        <v>0</v>
      </c>
    </row>
    <row r="1419" spans="1:7" ht="12.75">
      <c r="A1419" s="234" t="s">
        <v>300</v>
      </c>
      <c r="B1419" s="231"/>
      <c r="C1419" s="149">
        <v>371</v>
      </c>
      <c r="D1419" s="15">
        <f>D1420+D1421+D1422</f>
        <v>0</v>
      </c>
      <c r="E1419" s="15">
        <f>E1420+E1421+E1422</f>
        <v>0</v>
      </c>
      <c r="F1419" s="41" t="e">
        <f t="shared" si="73"/>
        <v>#DIV/0!</v>
      </c>
      <c r="G1419" s="137">
        <f t="shared" si="74"/>
        <v>0</v>
      </c>
    </row>
    <row r="1420" spans="1:7" ht="12.75" customHeight="1">
      <c r="A1420" s="233" t="s">
        <v>210</v>
      </c>
      <c r="B1420" s="231"/>
      <c r="C1420" s="149">
        <v>372</v>
      </c>
      <c r="D1420" s="6"/>
      <c r="E1420" s="6"/>
      <c r="F1420" s="41" t="e">
        <f t="shared" si="73"/>
        <v>#DIV/0!</v>
      </c>
      <c r="G1420" s="137">
        <f t="shared" si="74"/>
        <v>0</v>
      </c>
    </row>
    <row r="1421" spans="1:7" ht="12.75" customHeight="1">
      <c r="A1421" s="233" t="s">
        <v>211</v>
      </c>
      <c r="B1421" s="231"/>
      <c r="C1421" s="149">
        <v>373</v>
      </c>
      <c r="D1421" s="6"/>
      <c r="E1421" s="6"/>
      <c r="F1421" s="41" t="e">
        <f t="shared" si="73"/>
        <v>#DIV/0!</v>
      </c>
      <c r="G1421" s="137">
        <f t="shared" si="74"/>
        <v>0</v>
      </c>
    </row>
    <row r="1422" spans="1:7" ht="12.75" customHeight="1">
      <c r="A1422" s="233" t="s">
        <v>212</v>
      </c>
      <c r="B1422" s="231"/>
      <c r="C1422" s="149">
        <v>374</v>
      </c>
      <c r="D1422" s="6"/>
      <c r="E1422" s="6"/>
      <c r="F1422" s="41" t="e">
        <f t="shared" si="73"/>
        <v>#DIV/0!</v>
      </c>
      <c r="G1422" s="137">
        <f t="shared" si="74"/>
        <v>0</v>
      </c>
    </row>
    <row r="1423" spans="1:7" ht="12.75">
      <c r="A1423" s="234" t="s">
        <v>301</v>
      </c>
      <c r="B1423" s="231"/>
      <c r="C1423" s="149">
        <v>375</v>
      </c>
      <c r="D1423" s="15">
        <f>D1424+D1425+D1426</f>
        <v>0</v>
      </c>
      <c r="E1423" s="15">
        <f>E1424+E1425+E1426</f>
        <v>0</v>
      </c>
      <c r="F1423" s="41" t="e">
        <f t="shared" si="73"/>
        <v>#DIV/0!</v>
      </c>
      <c r="G1423" s="137">
        <f t="shared" si="74"/>
        <v>0</v>
      </c>
    </row>
    <row r="1424" spans="1:7" ht="12.75" customHeight="1">
      <c r="A1424" s="233" t="s">
        <v>210</v>
      </c>
      <c r="B1424" s="231"/>
      <c r="C1424" s="149">
        <v>376</v>
      </c>
      <c r="D1424" s="6"/>
      <c r="E1424" s="6"/>
      <c r="F1424" s="41" t="e">
        <f t="shared" si="73"/>
        <v>#DIV/0!</v>
      </c>
      <c r="G1424" s="137">
        <f t="shared" si="74"/>
        <v>0</v>
      </c>
    </row>
    <row r="1425" spans="1:7" ht="12.75" customHeight="1">
      <c r="A1425" s="233" t="s">
        <v>211</v>
      </c>
      <c r="B1425" s="231"/>
      <c r="C1425" s="149">
        <v>377</v>
      </c>
      <c r="D1425" s="6"/>
      <c r="E1425" s="6"/>
      <c r="F1425" s="41" t="e">
        <f t="shared" si="73"/>
        <v>#DIV/0!</v>
      </c>
      <c r="G1425" s="137">
        <f t="shared" si="74"/>
        <v>0</v>
      </c>
    </row>
    <row r="1426" spans="1:7" ht="12.75" customHeight="1">
      <c r="A1426" s="233" t="s">
        <v>212</v>
      </c>
      <c r="B1426" s="231"/>
      <c r="C1426" s="149">
        <v>378</v>
      </c>
      <c r="D1426" s="6"/>
      <c r="E1426" s="6"/>
      <c r="F1426" s="41" t="e">
        <f t="shared" si="73"/>
        <v>#DIV/0!</v>
      </c>
      <c r="G1426" s="137">
        <f t="shared" si="74"/>
        <v>0</v>
      </c>
    </row>
    <row r="1427" spans="1:7" ht="12.75">
      <c r="A1427" s="149"/>
      <c r="B1427" s="156" t="s">
        <v>225</v>
      </c>
      <c r="C1427" s="149">
        <v>379</v>
      </c>
      <c r="D1427" s="15">
        <f>D1428+D1429+D1430</f>
        <v>1150.5</v>
      </c>
      <c r="E1427" s="15">
        <f>E1428+E1429+E1430</f>
        <v>1150.5</v>
      </c>
      <c r="F1427" s="41">
        <f t="shared" si="73"/>
        <v>100</v>
      </c>
      <c r="G1427" s="137">
        <f t="shared" si="74"/>
        <v>0</v>
      </c>
    </row>
    <row r="1428" spans="1:7" ht="12.75" customHeight="1">
      <c r="A1428" s="233" t="s">
        <v>210</v>
      </c>
      <c r="B1428" s="231"/>
      <c r="C1428" s="149">
        <v>380</v>
      </c>
      <c r="D1428" s="6"/>
      <c r="E1428" s="6"/>
      <c r="F1428" s="41" t="e">
        <f t="shared" si="73"/>
        <v>#DIV/0!</v>
      </c>
      <c r="G1428" s="137">
        <f t="shared" si="74"/>
        <v>0</v>
      </c>
    </row>
    <row r="1429" spans="1:7" ht="12.75" customHeight="1">
      <c r="A1429" s="233" t="s">
        <v>211</v>
      </c>
      <c r="B1429" s="231"/>
      <c r="C1429" s="149">
        <v>381</v>
      </c>
      <c r="D1429" s="6"/>
      <c r="E1429" s="6"/>
      <c r="F1429" s="41" t="e">
        <f aca="true" t="shared" si="75" ref="F1429:F1492">E1429/D1429*100</f>
        <v>#DIV/0!</v>
      </c>
      <c r="G1429" s="137">
        <f t="shared" si="74"/>
        <v>0</v>
      </c>
    </row>
    <row r="1430" spans="1:7" ht="12.75" customHeight="1">
      <c r="A1430" s="233" t="s">
        <v>212</v>
      </c>
      <c r="B1430" s="231"/>
      <c r="C1430" s="149">
        <v>382</v>
      </c>
      <c r="D1430" s="6">
        <v>1150.5</v>
      </c>
      <c r="E1430" s="6">
        <v>1150.5</v>
      </c>
      <c r="F1430" s="41">
        <f t="shared" si="75"/>
        <v>100</v>
      </c>
      <c r="G1430" s="137">
        <f t="shared" si="74"/>
        <v>0</v>
      </c>
    </row>
    <row r="1431" spans="1:7" ht="15">
      <c r="A1431" s="152" t="s">
        <v>348</v>
      </c>
      <c r="B1431" s="134"/>
      <c r="C1431" s="149"/>
      <c r="D1431" s="15">
        <f>D825</f>
        <v>87221</v>
      </c>
      <c r="E1431" s="15">
        <f>E825</f>
        <v>87221</v>
      </c>
      <c r="F1431" s="41"/>
      <c r="G1431" s="137">
        <f t="shared" si="74"/>
        <v>0</v>
      </c>
    </row>
    <row r="1432" spans="1:7" ht="15">
      <c r="A1432" s="152" t="s">
        <v>342</v>
      </c>
      <c r="B1432" s="134"/>
      <c r="C1432" s="149"/>
      <c r="D1432" s="15">
        <f>D351</f>
        <v>0</v>
      </c>
      <c r="E1432" s="15">
        <f>E351</f>
        <v>0</v>
      </c>
      <c r="F1432" s="41"/>
      <c r="G1432" s="137">
        <f t="shared" si="74"/>
        <v>0</v>
      </c>
    </row>
    <row r="1433" spans="1:7" ht="12.75" customHeight="1">
      <c r="A1433" s="232" t="s">
        <v>302</v>
      </c>
      <c r="B1433" s="231"/>
      <c r="C1433" s="149">
        <v>383</v>
      </c>
      <c r="D1433" s="85">
        <f aca="true" t="shared" si="76" ref="D1433:E1436">D1437+D1441+D1445+D1449+D1453+D1457+D1461+D1465+D1469+D1473+D1477+D1481+D1485+D1489+D1493+D1497+D1501+D1505+D1509+D1513+D1517+D1521</f>
        <v>87221</v>
      </c>
      <c r="E1433" s="85">
        <f t="shared" si="76"/>
        <v>87221</v>
      </c>
      <c r="F1433" s="41">
        <f t="shared" si="75"/>
        <v>100</v>
      </c>
      <c r="G1433" s="137">
        <f t="shared" si="74"/>
        <v>0</v>
      </c>
    </row>
    <row r="1434" spans="1:7" ht="12.75" customHeight="1">
      <c r="A1434" s="230" t="s">
        <v>210</v>
      </c>
      <c r="B1434" s="231"/>
      <c r="C1434" s="149">
        <v>384</v>
      </c>
      <c r="D1434" s="85">
        <f t="shared" si="76"/>
        <v>0</v>
      </c>
      <c r="E1434" s="85">
        <f t="shared" si="76"/>
        <v>0</v>
      </c>
      <c r="F1434" s="41" t="e">
        <f t="shared" si="75"/>
        <v>#DIV/0!</v>
      </c>
      <c r="G1434" s="137">
        <f t="shared" si="74"/>
        <v>0</v>
      </c>
    </row>
    <row r="1435" spans="1:7" ht="12.75" customHeight="1">
      <c r="A1435" s="230" t="s">
        <v>211</v>
      </c>
      <c r="B1435" s="231"/>
      <c r="C1435" s="149">
        <v>385</v>
      </c>
      <c r="D1435" s="85">
        <f t="shared" si="76"/>
        <v>56540</v>
      </c>
      <c r="E1435" s="85">
        <f t="shared" si="76"/>
        <v>56540</v>
      </c>
      <c r="F1435" s="41">
        <f t="shared" si="75"/>
        <v>100</v>
      </c>
      <c r="G1435" s="137">
        <f t="shared" si="74"/>
        <v>0</v>
      </c>
    </row>
    <row r="1436" spans="1:7" ht="12.75" customHeight="1">
      <c r="A1436" s="230" t="s">
        <v>212</v>
      </c>
      <c r="B1436" s="231"/>
      <c r="C1436" s="149">
        <v>386</v>
      </c>
      <c r="D1436" s="85">
        <f t="shared" si="76"/>
        <v>30681</v>
      </c>
      <c r="E1436" s="85">
        <f t="shared" si="76"/>
        <v>30681</v>
      </c>
      <c r="F1436" s="41">
        <f t="shared" si="75"/>
        <v>100</v>
      </c>
      <c r="G1436" s="137">
        <f t="shared" si="74"/>
        <v>0</v>
      </c>
    </row>
    <row r="1437" spans="1:7" ht="12.75">
      <c r="A1437" s="234" t="s">
        <v>303</v>
      </c>
      <c r="B1437" s="231"/>
      <c r="C1437" s="149">
        <v>387</v>
      </c>
      <c r="D1437" s="15">
        <f>D1438+D1439+D1440</f>
        <v>0</v>
      </c>
      <c r="E1437" s="15">
        <f>E1438+E1439+E1440</f>
        <v>0</v>
      </c>
      <c r="F1437" s="41" t="e">
        <f t="shared" si="75"/>
        <v>#DIV/0!</v>
      </c>
      <c r="G1437" s="137">
        <f t="shared" si="74"/>
        <v>0</v>
      </c>
    </row>
    <row r="1438" spans="1:7" ht="12.75" customHeight="1">
      <c r="A1438" s="233" t="s">
        <v>210</v>
      </c>
      <c r="B1438" s="231"/>
      <c r="C1438" s="149">
        <v>388</v>
      </c>
      <c r="D1438" s="6"/>
      <c r="E1438" s="6"/>
      <c r="F1438" s="41" t="e">
        <f t="shared" si="75"/>
        <v>#DIV/0!</v>
      </c>
      <c r="G1438" s="137">
        <f t="shared" si="74"/>
        <v>0</v>
      </c>
    </row>
    <row r="1439" spans="1:7" ht="12.75" customHeight="1">
      <c r="A1439" s="233" t="s">
        <v>211</v>
      </c>
      <c r="B1439" s="231"/>
      <c r="C1439" s="149">
        <v>389</v>
      </c>
      <c r="D1439" s="6"/>
      <c r="E1439" s="6"/>
      <c r="F1439" s="41" t="e">
        <f t="shared" si="75"/>
        <v>#DIV/0!</v>
      </c>
      <c r="G1439" s="137">
        <f t="shared" si="74"/>
        <v>0</v>
      </c>
    </row>
    <row r="1440" spans="1:7" ht="12.75" customHeight="1">
      <c r="A1440" s="233" t="s">
        <v>212</v>
      </c>
      <c r="B1440" s="231"/>
      <c r="C1440" s="149">
        <v>390</v>
      </c>
      <c r="D1440" s="6"/>
      <c r="E1440" s="6"/>
      <c r="F1440" s="41" t="e">
        <f t="shared" si="75"/>
        <v>#DIV/0!</v>
      </c>
      <c r="G1440" s="137">
        <f t="shared" si="74"/>
        <v>0</v>
      </c>
    </row>
    <row r="1441" spans="1:7" ht="12.75" customHeight="1">
      <c r="A1441" s="234" t="s">
        <v>304</v>
      </c>
      <c r="B1441" s="231"/>
      <c r="C1441" s="149">
        <v>391</v>
      </c>
      <c r="D1441" s="15">
        <f>D1442+D1443+D1444</f>
        <v>0</v>
      </c>
      <c r="E1441" s="15">
        <f>E1442+E1443+E1444</f>
        <v>0</v>
      </c>
      <c r="F1441" s="41" t="e">
        <f t="shared" si="75"/>
        <v>#DIV/0!</v>
      </c>
      <c r="G1441" s="137">
        <f t="shared" si="74"/>
        <v>0</v>
      </c>
    </row>
    <row r="1442" spans="1:7" ht="12.75" customHeight="1">
      <c r="A1442" s="233" t="s">
        <v>210</v>
      </c>
      <c r="B1442" s="231"/>
      <c r="C1442" s="149">
        <v>392</v>
      </c>
      <c r="D1442" s="6"/>
      <c r="E1442" s="6"/>
      <c r="F1442" s="41" t="e">
        <f t="shared" si="75"/>
        <v>#DIV/0!</v>
      </c>
      <c r="G1442" s="137">
        <f t="shared" si="74"/>
        <v>0</v>
      </c>
    </row>
    <row r="1443" spans="1:7" ht="12.75" customHeight="1">
      <c r="A1443" s="233" t="s">
        <v>211</v>
      </c>
      <c r="B1443" s="231"/>
      <c r="C1443" s="149">
        <v>393</v>
      </c>
      <c r="D1443" s="6"/>
      <c r="E1443" s="6"/>
      <c r="F1443" s="41" t="e">
        <f t="shared" si="75"/>
        <v>#DIV/0!</v>
      </c>
      <c r="G1443" s="137">
        <f t="shared" si="74"/>
        <v>0</v>
      </c>
    </row>
    <row r="1444" spans="1:7" ht="12.75" customHeight="1">
      <c r="A1444" s="233" t="s">
        <v>212</v>
      </c>
      <c r="B1444" s="231"/>
      <c r="C1444" s="149">
        <v>394</v>
      </c>
      <c r="D1444" s="6"/>
      <c r="E1444" s="6"/>
      <c r="F1444" s="41" t="e">
        <f t="shared" si="75"/>
        <v>#DIV/0!</v>
      </c>
      <c r="G1444" s="137">
        <f t="shared" si="74"/>
        <v>0</v>
      </c>
    </row>
    <row r="1445" spans="1:7" ht="12.75" customHeight="1">
      <c r="A1445" s="234" t="s">
        <v>305</v>
      </c>
      <c r="B1445" s="231"/>
      <c r="C1445" s="149">
        <v>395</v>
      </c>
      <c r="D1445" s="15">
        <f>D1446+D1447+D1448</f>
        <v>0</v>
      </c>
      <c r="E1445" s="15">
        <f>E1446+E1447+E1448</f>
        <v>0</v>
      </c>
      <c r="F1445" s="41" t="e">
        <f t="shared" si="75"/>
        <v>#DIV/0!</v>
      </c>
      <c r="G1445" s="137">
        <f t="shared" si="74"/>
        <v>0</v>
      </c>
    </row>
    <row r="1446" spans="1:7" ht="12.75" customHeight="1">
      <c r="A1446" s="233" t="s">
        <v>210</v>
      </c>
      <c r="B1446" s="231"/>
      <c r="C1446" s="149">
        <v>396</v>
      </c>
      <c r="D1446" s="6"/>
      <c r="E1446" s="6"/>
      <c r="F1446" s="41" t="e">
        <f t="shared" si="75"/>
        <v>#DIV/0!</v>
      </c>
      <c r="G1446" s="137">
        <f t="shared" si="74"/>
        <v>0</v>
      </c>
    </row>
    <row r="1447" spans="1:7" ht="12.75" customHeight="1">
      <c r="A1447" s="233" t="s">
        <v>211</v>
      </c>
      <c r="B1447" s="231"/>
      <c r="C1447" s="149">
        <v>397</v>
      </c>
      <c r="D1447" s="6"/>
      <c r="E1447" s="6"/>
      <c r="F1447" s="41" t="e">
        <f t="shared" si="75"/>
        <v>#DIV/0!</v>
      </c>
      <c r="G1447" s="137">
        <f t="shared" si="74"/>
        <v>0</v>
      </c>
    </row>
    <row r="1448" spans="1:7" ht="12.75" customHeight="1">
      <c r="A1448" s="233" t="s">
        <v>212</v>
      </c>
      <c r="B1448" s="231"/>
      <c r="C1448" s="149">
        <v>398</v>
      </c>
      <c r="D1448" s="6"/>
      <c r="E1448" s="6"/>
      <c r="F1448" s="41" t="e">
        <f t="shared" si="75"/>
        <v>#DIV/0!</v>
      </c>
      <c r="G1448" s="137">
        <f t="shared" si="74"/>
        <v>0</v>
      </c>
    </row>
    <row r="1449" spans="1:7" ht="12.75">
      <c r="A1449" s="234" t="s">
        <v>306</v>
      </c>
      <c r="B1449" s="231"/>
      <c r="C1449" s="149">
        <v>399</v>
      </c>
      <c r="D1449" s="15">
        <f>D1450+D1451+D1452</f>
        <v>0</v>
      </c>
      <c r="E1449" s="15">
        <f>E1450+E1451+E1452</f>
        <v>0</v>
      </c>
      <c r="F1449" s="41" t="e">
        <f t="shared" si="75"/>
        <v>#DIV/0!</v>
      </c>
      <c r="G1449" s="137">
        <f t="shared" si="74"/>
        <v>0</v>
      </c>
    </row>
    <row r="1450" spans="1:7" ht="12.75" customHeight="1">
      <c r="A1450" s="233" t="s">
        <v>210</v>
      </c>
      <c r="B1450" s="231"/>
      <c r="C1450" s="149">
        <v>400</v>
      </c>
      <c r="D1450" s="6"/>
      <c r="E1450" s="6"/>
      <c r="F1450" s="41" t="e">
        <f t="shared" si="75"/>
        <v>#DIV/0!</v>
      </c>
      <c r="G1450" s="137">
        <f t="shared" si="74"/>
        <v>0</v>
      </c>
    </row>
    <row r="1451" spans="1:7" ht="12.75" customHeight="1">
      <c r="A1451" s="233" t="s">
        <v>211</v>
      </c>
      <c r="B1451" s="231"/>
      <c r="C1451" s="149">
        <v>401</v>
      </c>
      <c r="D1451" s="6"/>
      <c r="E1451" s="6"/>
      <c r="F1451" s="41" t="e">
        <f t="shared" si="75"/>
        <v>#DIV/0!</v>
      </c>
      <c r="G1451" s="137">
        <f t="shared" si="74"/>
        <v>0</v>
      </c>
    </row>
    <row r="1452" spans="1:7" ht="12.75" customHeight="1">
      <c r="A1452" s="233" t="s">
        <v>212</v>
      </c>
      <c r="B1452" s="231"/>
      <c r="C1452" s="149">
        <v>402</v>
      </c>
      <c r="D1452" s="6"/>
      <c r="E1452" s="6"/>
      <c r="F1452" s="41" t="e">
        <f t="shared" si="75"/>
        <v>#DIV/0!</v>
      </c>
      <c r="G1452" s="137">
        <f t="shared" si="74"/>
        <v>0</v>
      </c>
    </row>
    <row r="1453" spans="1:7" ht="12.75">
      <c r="A1453" s="234" t="s">
        <v>307</v>
      </c>
      <c r="B1453" s="231"/>
      <c r="C1453" s="149">
        <v>403</v>
      </c>
      <c r="D1453" s="15">
        <f>D1454+D1455+D1456</f>
        <v>0</v>
      </c>
      <c r="E1453" s="15">
        <f>E1454+E1455+E1456</f>
        <v>0</v>
      </c>
      <c r="F1453" s="41" t="e">
        <f t="shared" si="75"/>
        <v>#DIV/0!</v>
      </c>
      <c r="G1453" s="137">
        <f t="shared" si="74"/>
        <v>0</v>
      </c>
    </row>
    <row r="1454" spans="1:7" ht="12.75" customHeight="1">
      <c r="A1454" s="233" t="s">
        <v>210</v>
      </c>
      <c r="B1454" s="231"/>
      <c r="C1454" s="149">
        <v>404</v>
      </c>
      <c r="D1454" s="6"/>
      <c r="E1454" s="6"/>
      <c r="F1454" s="41" t="e">
        <f t="shared" si="75"/>
        <v>#DIV/0!</v>
      </c>
      <c r="G1454" s="137">
        <f t="shared" si="74"/>
        <v>0</v>
      </c>
    </row>
    <row r="1455" spans="1:7" ht="12.75" customHeight="1">
      <c r="A1455" s="233" t="s">
        <v>211</v>
      </c>
      <c r="B1455" s="231"/>
      <c r="C1455" s="149">
        <v>405</v>
      </c>
      <c r="D1455" s="6"/>
      <c r="E1455" s="6"/>
      <c r="F1455" s="41" t="e">
        <f t="shared" si="75"/>
        <v>#DIV/0!</v>
      </c>
      <c r="G1455" s="137">
        <f t="shared" si="74"/>
        <v>0</v>
      </c>
    </row>
    <row r="1456" spans="1:7" ht="12.75" customHeight="1">
      <c r="A1456" s="233" t="s">
        <v>212</v>
      </c>
      <c r="B1456" s="231"/>
      <c r="C1456" s="149">
        <v>406</v>
      </c>
      <c r="D1456" s="6"/>
      <c r="E1456" s="6"/>
      <c r="F1456" s="41" t="e">
        <f t="shared" si="75"/>
        <v>#DIV/0!</v>
      </c>
      <c r="G1456" s="137">
        <f t="shared" si="74"/>
        <v>0</v>
      </c>
    </row>
    <row r="1457" spans="1:7" ht="12.75" customHeight="1">
      <c r="A1457" s="234" t="s">
        <v>308</v>
      </c>
      <c r="B1457" s="231"/>
      <c r="C1457" s="149">
        <v>407</v>
      </c>
      <c r="D1457" s="15">
        <f>D1458+D1459+D1460</f>
        <v>0</v>
      </c>
      <c r="E1457" s="15">
        <f>E1458+E1459+E1460</f>
        <v>0</v>
      </c>
      <c r="F1457" s="41" t="e">
        <f t="shared" si="75"/>
        <v>#DIV/0!</v>
      </c>
      <c r="G1457" s="137">
        <f t="shared" si="74"/>
        <v>0</v>
      </c>
    </row>
    <row r="1458" spans="1:7" ht="12.75" customHeight="1">
      <c r="A1458" s="233" t="s">
        <v>210</v>
      </c>
      <c r="B1458" s="231"/>
      <c r="C1458" s="149">
        <v>408</v>
      </c>
      <c r="D1458" s="6"/>
      <c r="E1458" s="6"/>
      <c r="F1458" s="41" t="e">
        <f t="shared" si="75"/>
        <v>#DIV/0!</v>
      </c>
      <c r="G1458" s="137">
        <f aca="true" t="shared" si="77" ref="G1458:G1521">D1458-E1458</f>
        <v>0</v>
      </c>
    </row>
    <row r="1459" spans="1:7" ht="12.75" customHeight="1">
      <c r="A1459" s="233" t="s">
        <v>211</v>
      </c>
      <c r="B1459" s="231"/>
      <c r="C1459" s="149">
        <v>409</v>
      </c>
      <c r="D1459" s="6"/>
      <c r="E1459" s="6"/>
      <c r="F1459" s="41" t="e">
        <f t="shared" si="75"/>
        <v>#DIV/0!</v>
      </c>
      <c r="G1459" s="137">
        <f t="shared" si="77"/>
        <v>0</v>
      </c>
    </row>
    <row r="1460" spans="1:7" ht="12.75" customHeight="1">
      <c r="A1460" s="233" t="s">
        <v>212</v>
      </c>
      <c r="B1460" s="231"/>
      <c r="C1460" s="149">
        <v>410</v>
      </c>
      <c r="D1460" s="6"/>
      <c r="E1460" s="6"/>
      <c r="F1460" s="41" t="e">
        <f t="shared" si="75"/>
        <v>#DIV/0!</v>
      </c>
      <c r="G1460" s="137">
        <f t="shared" si="77"/>
        <v>0</v>
      </c>
    </row>
    <row r="1461" spans="1:7" ht="12.75" customHeight="1">
      <c r="A1461" s="234" t="s">
        <v>309</v>
      </c>
      <c r="B1461" s="231"/>
      <c r="C1461" s="149">
        <v>411</v>
      </c>
      <c r="D1461" s="15">
        <f>D1462+D1463+D1464</f>
        <v>0</v>
      </c>
      <c r="E1461" s="15">
        <f>E1462+E1463+E1464</f>
        <v>0</v>
      </c>
      <c r="F1461" s="41" t="e">
        <f t="shared" si="75"/>
        <v>#DIV/0!</v>
      </c>
      <c r="G1461" s="137">
        <f t="shared" si="77"/>
        <v>0</v>
      </c>
    </row>
    <row r="1462" spans="1:7" ht="12.75" customHeight="1">
      <c r="A1462" s="233" t="s">
        <v>210</v>
      </c>
      <c r="B1462" s="231"/>
      <c r="C1462" s="149">
        <v>412</v>
      </c>
      <c r="D1462" s="6"/>
      <c r="E1462" s="6"/>
      <c r="F1462" s="41" t="e">
        <f t="shared" si="75"/>
        <v>#DIV/0!</v>
      </c>
      <c r="G1462" s="137">
        <f t="shared" si="77"/>
        <v>0</v>
      </c>
    </row>
    <row r="1463" spans="1:7" ht="12.75" customHeight="1">
      <c r="A1463" s="233" t="s">
        <v>211</v>
      </c>
      <c r="B1463" s="231"/>
      <c r="C1463" s="149">
        <v>413</v>
      </c>
      <c r="D1463" s="6"/>
      <c r="E1463" s="6"/>
      <c r="F1463" s="41" t="e">
        <f t="shared" si="75"/>
        <v>#DIV/0!</v>
      </c>
      <c r="G1463" s="137">
        <f t="shared" si="77"/>
        <v>0</v>
      </c>
    </row>
    <row r="1464" spans="1:7" ht="12.75" customHeight="1">
      <c r="A1464" s="233" t="s">
        <v>212</v>
      </c>
      <c r="B1464" s="231"/>
      <c r="C1464" s="149">
        <v>414</v>
      </c>
      <c r="D1464" s="6"/>
      <c r="E1464" s="6"/>
      <c r="F1464" s="41" t="e">
        <f t="shared" si="75"/>
        <v>#DIV/0!</v>
      </c>
      <c r="G1464" s="137">
        <f t="shared" si="77"/>
        <v>0</v>
      </c>
    </row>
    <row r="1465" spans="1:7" ht="12.75">
      <c r="A1465" s="234" t="s">
        <v>310</v>
      </c>
      <c r="B1465" s="231"/>
      <c r="C1465" s="149">
        <v>415</v>
      </c>
      <c r="D1465" s="15">
        <f>D1466+D1467+D1468</f>
        <v>0</v>
      </c>
      <c r="E1465" s="15">
        <f>E1466+E1467+E1468</f>
        <v>0</v>
      </c>
      <c r="F1465" s="41" t="e">
        <f t="shared" si="75"/>
        <v>#DIV/0!</v>
      </c>
      <c r="G1465" s="137">
        <f t="shared" si="77"/>
        <v>0</v>
      </c>
    </row>
    <row r="1466" spans="1:7" ht="12.75" customHeight="1">
      <c r="A1466" s="233" t="s">
        <v>210</v>
      </c>
      <c r="B1466" s="231"/>
      <c r="C1466" s="149">
        <v>416</v>
      </c>
      <c r="D1466" s="6"/>
      <c r="E1466" s="6"/>
      <c r="F1466" s="41" t="e">
        <f t="shared" si="75"/>
        <v>#DIV/0!</v>
      </c>
      <c r="G1466" s="137">
        <f t="shared" si="77"/>
        <v>0</v>
      </c>
    </row>
    <row r="1467" spans="1:7" ht="12.75" customHeight="1">
      <c r="A1467" s="233" t="s">
        <v>211</v>
      </c>
      <c r="B1467" s="231"/>
      <c r="C1467" s="149">
        <v>417</v>
      </c>
      <c r="D1467" s="6"/>
      <c r="E1467" s="6"/>
      <c r="F1467" s="41" t="e">
        <f t="shared" si="75"/>
        <v>#DIV/0!</v>
      </c>
      <c r="G1467" s="137">
        <f t="shared" si="77"/>
        <v>0</v>
      </c>
    </row>
    <row r="1468" spans="1:7" ht="12.75" customHeight="1">
      <c r="A1468" s="233" t="s">
        <v>212</v>
      </c>
      <c r="B1468" s="231"/>
      <c r="C1468" s="149">
        <v>418</v>
      </c>
      <c r="D1468" s="6"/>
      <c r="E1468" s="6"/>
      <c r="F1468" s="41" t="e">
        <f t="shared" si="75"/>
        <v>#DIV/0!</v>
      </c>
      <c r="G1468" s="137">
        <f t="shared" si="77"/>
        <v>0</v>
      </c>
    </row>
    <row r="1469" spans="1:7" ht="12.75" customHeight="1">
      <c r="A1469" s="234" t="s">
        <v>311</v>
      </c>
      <c r="B1469" s="231"/>
      <c r="C1469" s="149">
        <v>419</v>
      </c>
      <c r="D1469" s="15">
        <f>D1470+D1471+D1472</f>
        <v>0</v>
      </c>
      <c r="E1469" s="15">
        <f>E1470+E1471+E1472</f>
        <v>0</v>
      </c>
      <c r="F1469" s="41" t="e">
        <f t="shared" si="75"/>
        <v>#DIV/0!</v>
      </c>
      <c r="G1469" s="137">
        <f t="shared" si="77"/>
        <v>0</v>
      </c>
    </row>
    <row r="1470" spans="1:7" ht="12.75" customHeight="1">
      <c r="A1470" s="233" t="s">
        <v>210</v>
      </c>
      <c r="B1470" s="231"/>
      <c r="C1470" s="149">
        <v>420</v>
      </c>
      <c r="D1470" s="6"/>
      <c r="E1470" s="6"/>
      <c r="F1470" s="41" t="e">
        <f t="shared" si="75"/>
        <v>#DIV/0!</v>
      </c>
      <c r="G1470" s="137">
        <f t="shared" si="77"/>
        <v>0</v>
      </c>
    </row>
    <row r="1471" spans="1:7" ht="12.75" customHeight="1">
      <c r="A1471" s="233" t="s">
        <v>211</v>
      </c>
      <c r="B1471" s="231"/>
      <c r="C1471" s="149">
        <v>421</v>
      </c>
      <c r="D1471" s="6"/>
      <c r="E1471" s="6"/>
      <c r="F1471" s="41" t="e">
        <f t="shared" si="75"/>
        <v>#DIV/0!</v>
      </c>
      <c r="G1471" s="137">
        <f t="shared" si="77"/>
        <v>0</v>
      </c>
    </row>
    <row r="1472" spans="1:7" ht="12.75" customHeight="1">
      <c r="A1472" s="233" t="s">
        <v>212</v>
      </c>
      <c r="B1472" s="231"/>
      <c r="C1472" s="149">
        <v>422</v>
      </c>
      <c r="D1472" s="6"/>
      <c r="E1472" s="6"/>
      <c r="F1472" s="41" t="e">
        <f t="shared" si="75"/>
        <v>#DIV/0!</v>
      </c>
      <c r="G1472" s="137">
        <f t="shared" si="77"/>
        <v>0</v>
      </c>
    </row>
    <row r="1473" spans="1:7" ht="12.75" customHeight="1">
      <c r="A1473" s="234" t="s">
        <v>312</v>
      </c>
      <c r="B1473" s="231"/>
      <c r="C1473" s="149">
        <v>423</v>
      </c>
      <c r="D1473" s="15">
        <f>D1474+D1475+D1476</f>
        <v>0</v>
      </c>
      <c r="E1473" s="15">
        <f>E1474+E1475+E1476</f>
        <v>0</v>
      </c>
      <c r="F1473" s="41" t="e">
        <f t="shared" si="75"/>
        <v>#DIV/0!</v>
      </c>
      <c r="G1473" s="137">
        <f t="shared" si="77"/>
        <v>0</v>
      </c>
    </row>
    <row r="1474" spans="1:7" ht="12.75" customHeight="1">
      <c r="A1474" s="233" t="s">
        <v>210</v>
      </c>
      <c r="B1474" s="231"/>
      <c r="C1474" s="149">
        <v>424</v>
      </c>
      <c r="D1474" s="6"/>
      <c r="E1474" s="6"/>
      <c r="F1474" s="41" t="e">
        <f t="shared" si="75"/>
        <v>#DIV/0!</v>
      </c>
      <c r="G1474" s="137">
        <f t="shared" si="77"/>
        <v>0</v>
      </c>
    </row>
    <row r="1475" spans="1:7" ht="12.75" customHeight="1">
      <c r="A1475" s="233" t="s">
        <v>211</v>
      </c>
      <c r="B1475" s="231"/>
      <c r="C1475" s="149">
        <v>425</v>
      </c>
      <c r="D1475" s="6"/>
      <c r="E1475" s="6"/>
      <c r="F1475" s="41" t="e">
        <f t="shared" si="75"/>
        <v>#DIV/0!</v>
      </c>
      <c r="G1475" s="137">
        <f t="shared" si="77"/>
        <v>0</v>
      </c>
    </row>
    <row r="1476" spans="1:7" ht="12.75" customHeight="1">
      <c r="A1476" s="233" t="s">
        <v>212</v>
      </c>
      <c r="B1476" s="231"/>
      <c r="C1476" s="149">
        <v>426</v>
      </c>
      <c r="D1476" s="6"/>
      <c r="E1476" s="6"/>
      <c r="F1476" s="41" t="e">
        <f t="shared" si="75"/>
        <v>#DIV/0!</v>
      </c>
      <c r="G1476" s="137">
        <f t="shared" si="77"/>
        <v>0</v>
      </c>
    </row>
    <row r="1477" spans="1:7" ht="12.75" customHeight="1">
      <c r="A1477" s="234" t="s">
        <v>313</v>
      </c>
      <c r="B1477" s="231"/>
      <c r="C1477" s="149">
        <v>427</v>
      </c>
      <c r="D1477" s="15">
        <f>D1478+D1479+D1480</f>
        <v>58032</v>
      </c>
      <c r="E1477" s="15">
        <f>E1478+E1479+E1480</f>
        <v>58032</v>
      </c>
      <c r="F1477" s="41">
        <f t="shared" si="75"/>
        <v>100</v>
      </c>
      <c r="G1477" s="137">
        <f t="shared" si="77"/>
        <v>0</v>
      </c>
    </row>
    <row r="1478" spans="1:7" ht="12.75" customHeight="1">
      <c r="A1478" s="233" t="s">
        <v>210</v>
      </c>
      <c r="B1478" s="231"/>
      <c r="C1478" s="149">
        <v>428</v>
      </c>
      <c r="D1478" s="6"/>
      <c r="E1478" s="6"/>
      <c r="F1478" s="41" t="e">
        <f t="shared" si="75"/>
        <v>#DIV/0!</v>
      </c>
      <c r="G1478" s="137">
        <f t="shared" si="77"/>
        <v>0</v>
      </c>
    </row>
    <row r="1479" spans="1:7" ht="12.75" customHeight="1">
      <c r="A1479" s="233" t="s">
        <v>211</v>
      </c>
      <c r="B1479" s="231"/>
      <c r="C1479" s="149">
        <v>429</v>
      </c>
      <c r="D1479" s="6">
        <v>56540</v>
      </c>
      <c r="E1479" s="6">
        <v>56540</v>
      </c>
      <c r="F1479" s="41">
        <f t="shared" si="75"/>
        <v>100</v>
      </c>
      <c r="G1479" s="137">
        <f t="shared" si="77"/>
        <v>0</v>
      </c>
    </row>
    <row r="1480" spans="1:7" ht="12.75" customHeight="1">
      <c r="A1480" s="233" t="s">
        <v>212</v>
      </c>
      <c r="B1480" s="231"/>
      <c r="C1480" s="149">
        <v>430</v>
      </c>
      <c r="D1480" s="6">
        <v>1492</v>
      </c>
      <c r="E1480" s="6">
        <v>1492</v>
      </c>
      <c r="F1480" s="41">
        <f t="shared" si="75"/>
        <v>100</v>
      </c>
      <c r="G1480" s="137">
        <f t="shared" si="77"/>
        <v>0</v>
      </c>
    </row>
    <row r="1481" spans="1:7" ht="12.75" customHeight="1">
      <c r="A1481" s="234" t="s">
        <v>314</v>
      </c>
      <c r="B1481" s="231"/>
      <c r="C1481" s="149">
        <v>431</v>
      </c>
      <c r="D1481" s="15">
        <f>D1482+D1483+D1484</f>
        <v>0</v>
      </c>
      <c r="E1481" s="15">
        <f>E1482+E1483+E1484</f>
        <v>0</v>
      </c>
      <c r="F1481" s="41" t="e">
        <f t="shared" si="75"/>
        <v>#DIV/0!</v>
      </c>
      <c r="G1481" s="137">
        <f t="shared" si="77"/>
        <v>0</v>
      </c>
    </row>
    <row r="1482" spans="1:7" ht="12.75" customHeight="1">
      <c r="A1482" s="233" t="s">
        <v>210</v>
      </c>
      <c r="B1482" s="231"/>
      <c r="C1482" s="149">
        <v>432</v>
      </c>
      <c r="D1482" s="6"/>
      <c r="E1482" s="6"/>
      <c r="F1482" s="41" t="e">
        <f t="shared" si="75"/>
        <v>#DIV/0!</v>
      </c>
      <c r="G1482" s="137">
        <f t="shared" si="77"/>
        <v>0</v>
      </c>
    </row>
    <row r="1483" spans="1:7" ht="12.75" customHeight="1">
      <c r="A1483" s="233" t="s">
        <v>211</v>
      </c>
      <c r="B1483" s="231"/>
      <c r="C1483" s="149">
        <v>433</v>
      </c>
      <c r="D1483" s="6"/>
      <c r="E1483" s="6"/>
      <c r="F1483" s="41" t="e">
        <f t="shared" si="75"/>
        <v>#DIV/0!</v>
      </c>
      <c r="G1483" s="137">
        <f t="shared" si="77"/>
        <v>0</v>
      </c>
    </row>
    <row r="1484" spans="1:7" ht="12.75" customHeight="1">
      <c r="A1484" s="233" t="s">
        <v>212</v>
      </c>
      <c r="B1484" s="231"/>
      <c r="C1484" s="149">
        <v>434</v>
      </c>
      <c r="D1484" s="6"/>
      <c r="E1484" s="6"/>
      <c r="F1484" s="41" t="e">
        <f t="shared" si="75"/>
        <v>#DIV/0!</v>
      </c>
      <c r="G1484" s="137">
        <f t="shared" si="77"/>
        <v>0</v>
      </c>
    </row>
    <row r="1485" spans="1:7" ht="15" customHeight="1">
      <c r="A1485" s="234" t="s">
        <v>315</v>
      </c>
      <c r="B1485" s="231"/>
      <c r="C1485" s="149">
        <v>435</v>
      </c>
      <c r="D1485" s="15">
        <f>D1486+D1487+D1488</f>
        <v>0</v>
      </c>
      <c r="E1485" s="15">
        <f>E1486+E1487+E1488</f>
        <v>0</v>
      </c>
      <c r="F1485" s="41" t="e">
        <f t="shared" si="75"/>
        <v>#DIV/0!</v>
      </c>
      <c r="G1485" s="137">
        <f t="shared" si="77"/>
        <v>0</v>
      </c>
    </row>
    <row r="1486" spans="1:7" ht="15" customHeight="1">
      <c r="A1486" s="233" t="s">
        <v>210</v>
      </c>
      <c r="B1486" s="231"/>
      <c r="C1486" s="149">
        <v>436</v>
      </c>
      <c r="D1486" s="6"/>
      <c r="E1486" s="6"/>
      <c r="F1486" s="41" t="e">
        <f t="shared" si="75"/>
        <v>#DIV/0!</v>
      </c>
      <c r="G1486" s="137">
        <f t="shared" si="77"/>
        <v>0</v>
      </c>
    </row>
    <row r="1487" spans="1:7" ht="15" customHeight="1">
      <c r="A1487" s="233" t="s">
        <v>211</v>
      </c>
      <c r="B1487" s="231"/>
      <c r="C1487" s="149">
        <v>437</v>
      </c>
      <c r="D1487" s="6"/>
      <c r="E1487" s="6"/>
      <c r="F1487" s="41" t="e">
        <f t="shared" si="75"/>
        <v>#DIV/0!</v>
      </c>
      <c r="G1487" s="137">
        <f t="shared" si="77"/>
        <v>0</v>
      </c>
    </row>
    <row r="1488" spans="1:7" ht="15" customHeight="1">
      <c r="A1488" s="233" t="s">
        <v>212</v>
      </c>
      <c r="B1488" s="231"/>
      <c r="C1488" s="149">
        <v>438</v>
      </c>
      <c r="D1488" s="6"/>
      <c r="E1488" s="6"/>
      <c r="F1488" s="41" t="e">
        <f t="shared" si="75"/>
        <v>#DIV/0!</v>
      </c>
      <c r="G1488" s="137">
        <f t="shared" si="77"/>
        <v>0</v>
      </c>
    </row>
    <row r="1489" spans="1:7" ht="12.75">
      <c r="A1489" s="234" t="s">
        <v>316</v>
      </c>
      <c r="B1489" s="231"/>
      <c r="C1489" s="149">
        <v>439</v>
      </c>
      <c r="D1489" s="15">
        <f>D1490+D1491+D1492</f>
        <v>14289</v>
      </c>
      <c r="E1489" s="15">
        <f>E1490+E1491+E1492</f>
        <v>14289</v>
      </c>
      <c r="F1489" s="41">
        <f t="shared" si="75"/>
        <v>100</v>
      </c>
      <c r="G1489" s="137">
        <f t="shared" si="77"/>
        <v>0</v>
      </c>
    </row>
    <row r="1490" spans="1:7" ht="12.75" customHeight="1">
      <c r="A1490" s="233" t="s">
        <v>210</v>
      </c>
      <c r="B1490" s="231"/>
      <c r="C1490" s="149">
        <v>440</v>
      </c>
      <c r="D1490" s="6"/>
      <c r="E1490" s="6"/>
      <c r="F1490" s="41" t="e">
        <f t="shared" si="75"/>
        <v>#DIV/0!</v>
      </c>
      <c r="G1490" s="137">
        <f t="shared" si="77"/>
        <v>0</v>
      </c>
    </row>
    <row r="1491" spans="1:7" ht="12.75" customHeight="1">
      <c r="A1491" s="233" t="s">
        <v>211</v>
      </c>
      <c r="B1491" s="231"/>
      <c r="C1491" s="149">
        <v>441</v>
      </c>
      <c r="D1491" s="6"/>
      <c r="E1491" s="6"/>
      <c r="F1491" s="41" t="e">
        <f t="shared" si="75"/>
        <v>#DIV/0!</v>
      </c>
      <c r="G1491" s="137">
        <f t="shared" si="77"/>
        <v>0</v>
      </c>
    </row>
    <row r="1492" spans="1:7" ht="12.75" customHeight="1">
      <c r="A1492" s="233" t="s">
        <v>212</v>
      </c>
      <c r="B1492" s="231"/>
      <c r="C1492" s="149">
        <v>442</v>
      </c>
      <c r="D1492" s="6">
        <v>14289</v>
      </c>
      <c r="E1492" s="6">
        <v>14289</v>
      </c>
      <c r="F1492" s="41">
        <f t="shared" si="75"/>
        <v>100</v>
      </c>
      <c r="G1492" s="137">
        <f t="shared" si="77"/>
        <v>0</v>
      </c>
    </row>
    <row r="1493" spans="1:7" ht="12.75" customHeight="1">
      <c r="A1493" s="234" t="s">
        <v>317</v>
      </c>
      <c r="B1493" s="231"/>
      <c r="C1493" s="149">
        <v>443</v>
      </c>
      <c r="D1493" s="15">
        <f>D1494+D1495+D1496</f>
        <v>0</v>
      </c>
      <c r="E1493" s="15">
        <f>E1494+E1495+E1496</f>
        <v>0</v>
      </c>
      <c r="F1493" s="41" t="e">
        <f aca="true" t="shared" si="78" ref="F1493:F1556">E1493/D1493*100</f>
        <v>#DIV/0!</v>
      </c>
      <c r="G1493" s="137">
        <f t="shared" si="77"/>
        <v>0</v>
      </c>
    </row>
    <row r="1494" spans="1:7" ht="12.75" customHeight="1">
      <c r="A1494" s="233" t="s">
        <v>210</v>
      </c>
      <c r="B1494" s="231"/>
      <c r="C1494" s="149">
        <v>444</v>
      </c>
      <c r="D1494" s="6"/>
      <c r="E1494" s="6"/>
      <c r="F1494" s="41" t="e">
        <f t="shared" si="78"/>
        <v>#DIV/0!</v>
      </c>
      <c r="G1494" s="137">
        <f t="shared" si="77"/>
        <v>0</v>
      </c>
    </row>
    <row r="1495" spans="1:7" ht="12.75" customHeight="1">
      <c r="A1495" s="233" t="s">
        <v>211</v>
      </c>
      <c r="B1495" s="231"/>
      <c r="C1495" s="149">
        <v>445</v>
      </c>
      <c r="D1495" s="6"/>
      <c r="E1495" s="6"/>
      <c r="F1495" s="41" t="e">
        <f t="shared" si="78"/>
        <v>#DIV/0!</v>
      </c>
      <c r="G1495" s="137">
        <f t="shared" si="77"/>
        <v>0</v>
      </c>
    </row>
    <row r="1496" spans="1:7" ht="12.75" customHeight="1">
      <c r="A1496" s="233" t="s">
        <v>212</v>
      </c>
      <c r="B1496" s="231"/>
      <c r="C1496" s="149">
        <v>446</v>
      </c>
      <c r="D1496" s="6"/>
      <c r="E1496" s="6"/>
      <c r="F1496" s="41" t="e">
        <f t="shared" si="78"/>
        <v>#DIV/0!</v>
      </c>
      <c r="G1496" s="137">
        <f t="shared" si="77"/>
        <v>0</v>
      </c>
    </row>
    <row r="1497" spans="1:7" ht="12.75" customHeight="1">
      <c r="A1497" s="234" t="s">
        <v>318</v>
      </c>
      <c r="B1497" s="231"/>
      <c r="C1497" s="149">
        <v>447</v>
      </c>
      <c r="D1497" s="15">
        <f>D1498+D1499+D1500</f>
        <v>0</v>
      </c>
      <c r="E1497" s="15">
        <f>E1498+E1499+E1500</f>
        <v>0</v>
      </c>
      <c r="F1497" s="41" t="e">
        <f t="shared" si="78"/>
        <v>#DIV/0!</v>
      </c>
      <c r="G1497" s="137">
        <f t="shared" si="77"/>
        <v>0</v>
      </c>
    </row>
    <row r="1498" spans="1:7" ht="12.75" customHeight="1">
      <c r="A1498" s="233" t="s">
        <v>210</v>
      </c>
      <c r="B1498" s="231"/>
      <c r="C1498" s="149">
        <v>448</v>
      </c>
      <c r="D1498" s="6"/>
      <c r="E1498" s="6"/>
      <c r="F1498" s="41" t="e">
        <f t="shared" si="78"/>
        <v>#DIV/0!</v>
      </c>
      <c r="G1498" s="137">
        <f t="shared" si="77"/>
        <v>0</v>
      </c>
    </row>
    <row r="1499" spans="1:7" ht="12.75" customHeight="1">
      <c r="A1499" s="233" t="s">
        <v>211</v>
      </c>
      <c r="B1499" s="231"/>
      <c r="C1499" s="149">
        <v>449</v>
      </c>
      <c r="D1499" s="6"/>
      <c r="E1499" s="6"/>
      <c r="F1499" s="41" t="e">
        <f t="shared" si="78"/>
        <v>#DIV/0!</v>
      </c>
      <c r="G1499" s="137">
        <f t="shared" si="77"/>
        <v>0</v>
      </c>
    </row>
    <row r="1500" spans="1:7" ht="12.75" customHeight="1">
      <c r="A1500" s="233" t="s">
        <v>212</v>
      </c>
      <c r="B1500" s="231"/>
      <c r="C1500" s="149">
        <v>450</v>
      </c>
      <c r="D1500" s="6"/>
      <c r="E1500" s="6"/>
      <c r="F1500" s="41" t="e">
        <f t="shared" si="78"/>
        <v>#DIV/0!</v>
      </c>
      <c r="G1500" s="137">
        <f t="shared" si="77"/>
        <v>0</v>
      </c>
    </row>
    <row r="1501" spans="1:7" ht="12.75" customHeight="1">
      <c r="A1501" s="234" t="s">
        <v>319</v>
      </c>
      <c r="B1501" s="231"/>
      <c r="C1501" s="149">
        <v>451</v>
      </c>
      <c r="D1501" s="15">
        <f>D1502+D1503+D1504</f>
        <v>0</v>
      </c>
      <c r="E1501" s="15">
        <f>E1502+E1503+E1504</f>
        <v>0</v>
      </c>
      <c r="F1501" s="41" t="e">
        <f t="shared" si="78"/>
        <v>#DIV/0!</v>
      </c>
      <c r="G1501" s="137">
        <f t="shared" si="77"/>
        <v>0</v>
      </c>
    </row>
    <row r="1502" spans="1:7" ht="12.75" customHeight="1">
      <c r="A1502" s="233" t="s">
        <v>210</v>
      </c>
      <c r="B1502" s="231"/>
      <c r="C1502" s="149">
        <v>452</v>
      </c>
      <c r="D1502" s="6"/>
      <c r="E1502" s="6"/>
      <c r="F1502" s="41" t="e">
        <f t="shared" si="78"/>
        <v>#DIV/0!</v>
      </c>
      <c r="G1502" s="137">
        <f t="shared" si="77"/>
        <v>0</v>
      </c>
    </row>
    <row r="1503" spans="1:7" ht="12.75" customHeight="1">
      <c r="A1503" s="233" t="s">
        <v>211</v>
      </c>
      <c r="B1503" s="231"/>
      <c r="C1503" s="149">
        <v>453</v>
      </c>
      <c r="D1503" s="6"/>
      <c r="E1503" s="6"/>
      <c r="F1503" s="41" t="e">
        <f t="shared" si="78"/>
        <v>#DIV/0!</v>
      </c>
      <c r="G1503" s="137">
        <f t="shared" si="77"/>
        <v>0</v>
      </c>
    </row>
    <row r="1504" spans="1:7" ht="12.75" customHeight="1">
      <c r="A1504" s="233" t="s">
        <v>212</v>
      </c>
      <c r="B1504" s="231"/>
      <c r="C1504" s="149">
        <v>454</v>
      </c>
      <c r="D1504" s="6"/>
      <c r="E1504" s="6"/>
      <c r="F1504" s="41" t="e">
        <f t="shared" si="78"/>
        <v>#DIV/0!</v>
      </c>
      <c r="G1504" s="137">
        <f t="shared" si="77"/>
        <v>0</v>
      </c>
    </row>
    <row r="1505" spans="1:7" ht="12.75" customHeight="1">
      <c r="A1505" s="234" t="s">
        <v>320</v>
      </c>
      <c r="B1505" s="231"/>
      <c r="C1505" s="149">
        <v>455</v>
      </c>
      <c r="D1505" s="15">
        <f>D1506+D1507+D1508</f>
        <v>0</v>
      </c>
      <c r="E1505" s="15">
        <f>E1506+E1507+E1508</f>
        <v>0</v>
      </c>
      <c r="F1505" s="41" t="e">
        <f t="shared" si="78"/>
        <v>#DIV/0!</v>
      </c>
      <c r="G1505" s="137">
        <f t="shared" si="77"/>
        <v>0</v>
      </c>
    </row>
    <row r="1506" spans="1:7" ht="12.75" customHeight="1">
      <c r="A1506" s="233" t="s">
        <v>210</v>
      </c>
      <c r="B1506" s="231"/>
      <c r="C1506" s="149">
        <v>456</v>
      </c>
      <c r="D1506" s="6"/>
      <c r="E1506" s="6"/>
      <c r="F1506" s="41" t="e">
        <f t="shared" si="78"/>
        <v>#DIV/0!</v>
      </c>
      <c r="G1506" s="137">
        <f t="shared" si="77"/>
        <v>0</v>
      </c>
    </row>
    <row r="1507" spans="1:7" ht="12.75" customHeight="1">
      <c r="A1507" s="233" t="s">
        <v>211</v>
      </c>
      <c r="B1507" s="231"/>
      <c r="C1507" s="149">
        <v>457</v>
      </c>
      <c r="D1507" s="6"/>
      <c r="E1507" s="6"/>
      <c r="F1507" s="41" t="e">
        <f t="shared" si="78"/>
        <v>#DIV/0!</v>
      </c>
      <c r="G1507" s="137">
        <f t="shared" si="77"/>
        <v>0</v>
      </c>
    </row>
    <row r="1508" spans="1:7" ht="12.75" customHeight="1">
      <c r="A1508" s="233" t="s">
        <v>212</v>
      </c>
      <c r="B1508" s="231"/>
      <c r="C1508" s="149">
        <v>458</v>
      </c>
      <c r="D1508" s="6"/>
      <c r="E1508" s="6"/>
      <c r="F1508" s="41" t="e">
        <f t="shared" si="78"/>
        <v>#DIV/0!</v>
      </c>
      <c r="G1508" s="137">
        <f t="shared" si="77"/>
        <v>0</v>
      </c>
    </row>
    <row r="1509" spans="1:7" ht="31.5" customHeight="1">
      <c r="A1509" s="234" t="s">
        <v>321</v>
      </c>
      <c r="B1509" s="231"/>
      <c r="C1509" s="149">
        <v>459</v>
      </c>
      <c r="D1509" s="15">
        <f>D1510+D1511+D1512</f>
        <v>0</v>
      </c>
      <c r="E1509" s="15">
        <f>E1510+E1511+E1512</f>
        <v>0</v>
      </c>
      <c r="F1509" s="41" t="e">
        <f t="shared" si="78"/>
        <v>#DIV/0!</v>
      </c>
      <c r="G1509" s="137">
        <f t="shared" si="77"/>
        <v>0</v>
      </c>
    </row>
    <row r="1510" spans="1:7" ht="17.25" customHeight="1">
      <c r="A1510" s="233" t="s">
        <v>210</v>
      </c>
      <c r="B1510" s="231"/>
      <c r="C1510" s="149">
        <v>460</v>
      </c>
      <c r="D1510" s="6"/>
      <c r="E1510" s="6"/>
      <c r="F1510" s="41" t="e">
        <f t="shared" si="78"/>
        <v>#DIV/0!</v>
      </c>
      <c r="G1510" s="137">
        <f t="shared" si="77"/>
        <v>0</v>
      </c>
    </row>
    <row r="1511" spans="1:7" ht="17.25" customHeight="1">
      <c r="A1511" s="233" t="s">
        <v>211</v>
      </c>
      <c r="B1511" s="231"/>
      <c r="C1511" s="149">
        <v>461</v>
      </c>
      <c r="D1511" s="6"/>
      <c r="E1511" s="6"/>
      <c r="F1511" s="41" t="e">
        <f t="shared" si="78"/>
        <v>#DIV/0!</v>
      </c>
      <c r="G1511" s="137">
        <f t="shared" si="77"/>
        <v>0</v>
      </c>
    </row>
    <row r="1512" spans="1:7" ht="17.25" customHeight="1">
      <c r="A1512" s="233" t="s">
        <v>212</v>
      </c>
      <c r="B1512" s="231"/>
      <c r="C1512" s="149">
        <v>462</v>
      </c>
      <c r="D1512" s="6"/>
      <c r="E1512" s="6"/>
      <c r="F1512" s="41" t="e">
        <f t="shared" si="78"/>
        <v>#DIV/0!</v>
      </c>
      <c r="G1512" s="137">
        <f t="shared" si="77"/>
        <v>0</v>
      </c>
    </row>
    <row r="1513" spans="1:7" ht="12.75" customHeight="1">
      <c r="A1513" s="234" t="s">
        <v>322</v>
      </c>
      <c r="B1513" s="231"/>
      <c r="C1513" s="149">
        <v>463</v>
      </c>
      <c r="D1513" s="15">
        <f>D1514+D1515+D1516</f>
        <v>14900</v>
      </c>
      <c r="E1513" s="15">
        <f>E1514+E1515+E1516</f>
        <v>14900</v>
      </c>
      <c r="F1513" s="41">
        <f t="shared" si="78"/>
        <v>100</v>
      </c>
      <c r="G1513" s="137">
        <f t="shared" si="77"/>
        <v>0</v>
      </c>
    </row>
    <row r="1514" spans="1:7" ht="12.75" customHeight="1">
      <c r="A1514" s="233" t="s">
        <v>210</v>
      </c>
      <c r="B1514" s="231"/>
      <c r="C1514" s="149">
        <v>464</v>
      </c>
      <c r="D1514" s="6"/>
      <c r="E1514" s="6"/>
      <c r="F1514" s="41" t="e">
        <f t="shared" si="78"/>
        <v>#DIV/0!</v>
      </c>
      <c r="G1514" s="137">
        <f t="shared" si="77"/>
        <v>0</v>
      </c>
    </row>
    <row r="1515" spans="1:7" ht="12.75" customHeight="1">
      <c r="A1515" s="233" t="s">
        <v>211</v>
      </c>
      <c r="B1515" s="231"/>
      <c r="C1515" s="149">
        <v>465</v>
      </c>
      <c r="D1515" s="6"/>
      <c r="E1515" s="6"/>
      <c r="F1515" s="41" t="e">
        <f t="shared" si="78"/>
        <v>#DIV/0!</v>
      </c>
      <c r="G1515" s="137">
        <f t="shared" si="77"/>
        <v>0</v>
      </c>
    </row>
    <row r="1516" spans="1:7" ht="12.75" customHeight="1">
      <c r="A1516" s="233" t="s">
        <v>212</v>
      </c>
      <c r="B1516" s="231"/>
      <c r="C1516" s="149">
        <v>466</v>
      </c>
      <c r="D1516" s="6">
        <v>14900</v>
      </c>
      <c r="E1516" s="6">
        <v>14900</v>
      </c>
      <c r="F1516" s="41">
        <f t="shared" si="78"/>
        <v>100</v>
      </c>
      <c r="G1516" s="137">
        <f t="shared" si="77"/>
        <v>0</v>
      </c>
    </row>
    <row r="1517" spans="1:7" ht="12.75" customHeight="1">
      <c r="A1517" s="234" t="s">
        <v>323</v>
      </c>
      <c r="B1517" s="231"/>
      <c r="C1517" s="149">
        <v>467</v>
      </c>
      <c r="D1517" s="15">
        <f>D1518+D1519+D1520</f>
        <v>0</v>
      </c>
      <c r="E1517" s="15">
        <f>E1518+E1519+E1520</f>
        <v>0</v>
      </c>
      <c r="F1517" s="41" t="e">
        <f t="shared" si="78"/>
        <v>#DIV/0!</v>
      </c>
      <c r="G1517" s="137">
        <f t="shared" si="77"/>
        <v>0</v>
      </c>
    </row>
    <row r="1518" spans="1:7" ht="12.75" customHeight="1">
      <c r="A1518" s="233" t="s">
        <v>210</v>
      </c>
      <c r="B1518" s="231"/>
      <c r="C1518" s="149">
        <v>468</v>
      </c>
      <c r="D1518" s="6"/>
      <c r="E1518" s="6"/>
      <c r="F1518" s="41" t="e">
        <f t="shared" si="78"/>
        <v>#DIV/0!</v>
      </c>
      <c r="G1518" s="137">
        <f t="shared" si="77"/>
        <v>0</v>
      </c>
    </row>
    <row r="1519" spans="1:7" ht="12.75" customHeight="1">
      <c r="A1519" s="233" t="s">
        <v>211</v>
      </c>
      <c r="B1519" s="231"/>
      <c r="C1519" s="149">
        <v>469</v>
      </c>
      <c r="D1519" s="6"/>
      <c r="E1519" s="6"/>
      <c r="F1519" s="41" t="e">
        <f t="shared" si="78"/>
        <v>#DIV/0!</v>
      </c>
      <c r="G1519" s="137">
        <f t="shared" si="77"/>
        <v>0</v>
      </c>
    </row>
    <row r="1520" spans="1:7" ht="12.75" customHeight="1">
      <c r="A1520" s="233" t="s">
        <v>212</v>
      </c>
      <c r="B1520" s="231"/>
      <c r="C1520" s="149">
        <v>470</v>
      </c>
      <c r="D1520" s="6"/>
      <c r="E1520" s="6"/>
      <c r="F1520" s="41" t="e">
        <f t="shared" si="78"/>
        <v>#DIV/0!</v>
      </c>
      <c r="G1520" s="137">
        <f t="shared" si="77"/>
        <v>0</v>
      </c>
    </row>
    <row r="1521" spans="1:7" ht="12.75">
      <c r="A1521" s="234" t="s">
        <v>225</v>
      </c>
      <c r="B1521" s="231"/>
      <c r="C1521" s="149">
        <v>471</v>
      </c>
      <c r="D1521" s="15">
        <f>D1522+D1523+D1524</f>
        <v>0</v>
      </c>
      <c r="E1521" s="15">
        <f>E1522+E1523+E1524</f>
        <v>0</v>
      </c>
      <c r="F1521" s="41" t="e">
        <f t="shared" si="78"/>
        <v>#DIV/0!</v>
      </c>
      <c r="G1521" s="137">
        <f t="shared" si="77"/>
        <v>0</v>
      </c>
    </row>
    <row r="1522" spans="1:7" ht="12.75" customHeight="1">
      <c r="A1522" s="233" t="s">
        <v>210</v>
      </c>
      <c r="B1522" s="231"/>
      <c r="C1522" s="149">
        <v>472</v>
      </c>
      <c r="D1522" s="6"/>
      <c r="E1522" s="6"/>
      <c r="F1522" s="41" t="e">
        <f t="shared" si="78"/>
        <v>#DIV/0!</v>
      </c>
      <c r="G1522" s="137">
        <f aca="true" t="shared" si="79" ref="G1522:G1585">D1522-E1522</f>
        <v>0</v>
      </c>
    </row>
    <row r="1523" spans="1:7" ht="12.75" customHeight="1">
      <c r="A1523" s="233" t="s">
        <v>211</v>
      </c>
      <c r="B1523" s="231"/>
      <c r="C1523" s="149">
        <v>473</v>
      </c>
      <c r="D1523" s="6"/>
      <c r="E1523" s="6"/>
      <c r="F1523" s="41" t="e">
        <f t="shared" si="78"/>
        <v>#DIV/0!</v>
      </c>
      <c r="G1523" s="137">
        <f t="shared" si="79"/>
        <v>0</v>
      </c>
    </row>
    <row r="1524" spans="1:7" ht="12.75" customHeight="1">
      <c r="A1524" s="233" t="s">
        <v>212</v>
      </c>
      <c r="B1524" s="231"/>
      <c r="C1524" s="149">
        <v>474</v>
      </c>
      <c r="D1524" s="6">
        <v>0</v>
      </c>
      <c r="E1524" s="6">
        <v>0</v>
      </c>
      <c r="F1524" s="41" t="e">
        <f t="shared" si="78"/>
        <v>#DIV/0!</v>
      </c>
      <c r="G1524" s="137">
        <f t="shared" si="79"/>
        <v>0</v>
      </c>
    </row>
    <row r="1525" spans="1:7" ht="12.75" customHeight="1">
      <c r="A1525" s="232" t="s">
        <v>324</v>
      </c>
      <c r="B1525" s="231"/>
      <c r="C1525" s="149">
        <v>475</v>
      </c>
      <c r="D1525" s="85">
        <f>D1526+D1527+D1528</f>
        <v>0</v>
      </c>
      <c r="E1525" s="85">
        <f>E1526+E1527+E1528</f>
        <v>0</v>
      </c>
      <c r="F1525" s="41" t="e">
        <f t="shared" si="78"/>
        <v>#DIV/0!</v>
      </c>
      <c r="G1525" s="137">
        <f t="shared" si="79"/>
        <v>0</v>
      </c>
    </row>
    <row r="1526" spans="1:7" ht="12.75" customHeight="1">
      <c r="A1526" s="230" t="s">
        <v>210</v>
      </c>
      <c r="B1526" s="231"/>
      <c r="C1526" s="149">
        <v>476</v>
      </c>
      <c r="D1526" s="85"/>
      <c r="E1526" s="85"/>
      <c r="F1526" s="41" t="e">
        <f t="shared" si="78"/>
        <v>#DIV/0!</v>
      </c>
      <c r="G1526" s="137">
        <f t="shared" si="79"/>
        <v>0</v>
      </c>
    </row>
    <row r="1527" spans="1:7" ht="12.75" customHeight="1">
      <c r="A1527" s="230" t="s">
        <v>211</v>
      </c>
      <c r="B1527" s="231"/>
      <c r="C1527" s="149">
        <v>477</v>
      </c>
      <c r="D1527" s="85"/>
      <c r="E1527" s="85"/>
      <c r="F1527" s="41" t="e">
        <f t="shared" si="78"/>
        <v>#DIV/0!</v>
      </c>
      <c r="G1527" s="137">
        <f t="shared" si="79"/>
        <v>0</v>
      </c>
    </row>
    <row r="1528" spans="1:7" ht="12.75" customHeight="1">
      <c r="A1528" s="230" t="s">
        <v>212</v>
      </c>
      <c r="B1528" s="231"/>
      <c r="C1528" s="149">
        <v>478</v>
      </c>
      <c r="D1528" s="85"/>
      <c r="E1528" s="85"/>
      <c r="F1528" s="41" t="e">
        <f t="shared" si="78"/>
        <v>#DIV/0!</v>
      </c>
      <c r="G1528" s="137">
        <f t="shared" si="79"/>
        <v>0</v>
      </c>
    </row>
    <row r="1529" spans="1:7" ht="12.75" customHeight="1">
      <c r="A1529" s="232" t="s">
        <v>325</v>
      </c>
      <c r="B1529" s="231"/>
      <c r="C1529" s="149">
        <v>479</v>
      </c>
      <c r="D1529" s="85">
        <f>D1530+D1531+D1532</f>
        <v>0</v>
      </c>
      <c r="E1529" s="85">
        <f>E1530+E1531+E1532</f>
        <v>0</v>
      </c>
      <c r="F1529" s="41" t="e">
        <f t="shared" si="78"/>
        <v>#DIV/0!</v>
      </c>
      <c r="G1529" s="137">
        <f t="shared" si="79"/>
        <v>0</v>
      </c>
    </row>
    <row r="1530" spans="1:7" ht="12.75" customHeight="1">
      <c r="A1530" s="230" t="s">
        <v>210</v>
      </c>
      <c r="B1530" s="231"/>
      <c r="C1530" s="149">
        <v>480</v>
      </c>
      <c r="D1530" s="85"/>
      <c r="E1530" s="85"/>
      <c r="F1530" s="41" t="e">
        <f t="shared" si="78"/>
        <v>#DIV/0!</v>
      </c>
      <c r="G1530" s="137">
        <f t="shared" si="79"/>
        <v>0</v>
      </c>
    </row>
    <row r="1531" spans="1:7" ht="12.75" customHeight="1">
      <c r="A1531" s="230" t="s">
        <v>211</v>
      </c>
      <c r="B1531" s="231"/>
      <c r="C1531" s="149">
        <v>481</v>
      </c>
      <c r="D1531" s="85"/>
      <c r="E1531" s="85"/>
      <c r="F1531" s="41" t="e">
        <f t="shared" si="78"/>
        <v>#DIV/0!</v>
      </c>
      <c r="G1531" s="137">
        <f t="shared" si="79"/>
        <v>0</v>
      </c>
    </row>
    <row r="1532" spans="1:7" ht="12.75" customHeight="1">
      <c r="A1532" s="230" t="s">
        <v>212</v>
      </c>
      <c r="B1532" s="231"/>
      <c r="C1532" s="149">
        <v>482</v>
      </c>
      <c r="D1532" s="85"/>
      <c r="E1532" s="85"/>
      <c r="F1532" s="41" t="e">
        <f t="shared" si="78"/>
        <v>#DIV/0!</v>
      </c>
      <c r="G1532" s="137">
        <f t="shared" si="79"/>
        <v>0</v>
      </c>
    </row>
    <row r="1533" spans="1:7" ht="15">
      <c r="A1533" s="152" t="s">
        <v>349</v>
      </c>
      <c r="B1533" s="134"/>
      <c r="C1533" s="149"/>
      <c r="D1533" s="85">
        <f>D826</f>
        <v>528518.9299999999</v>
      </c>
      <c r="E1533" s="85">
        <f>E826</f>
        <v>528518.9299999999</v>
      </c>
      <c r="F1533" s="41"/>
      <c r="G1533" s="137">
        <f t="shared" si="79"/>
        <v>0</v>
      </c>
    </row>
    <row r="1534" spans="1:7" ht="15">
      <c r="A1534" s="152" t="s">
        <v>342</v>
      </c>
      <c r="B1534" s="134"/>
      <c r="C1534" s="149"/>
      <c r="D1534" s="85">
        <f>D354</f>
        <v>2900</v>
      </c>
      <c r="E1534" s="85">
        <f>E354</f>
        <v>2900</v>
      </c>
      <c r="F1534" s="41"/>
      <c r="G1534" s="137">
        <f t="shared" si="79"/>
        <v>0</v>
      </c>
    </row>
    <row r="1535" spans="1:7" ht="12.75" customHeight="1">
      <c r="A1535" s="232" t="s">
        <v>326</v>
      </c>
      <c r="B1535" s="231"/>
      <c r="C1535" s="149">
        <v>483</v>
      </c>
      <c r="D1535" s="85">
        <f aca="true" t="shared" si="80" ref="D1535:E1538">D1539+D1543+D1547+D1551+D1555+D1559+D1563+D1567+D1571+D1575+D1579+D1583</f>
        <v>528518.9299999999</v>
      </c>
      <c r="E1535" s="85">
        <f t="shared" si="80"/>
        <v>528518.9299999999</v>
      </c>
      <c r="F1535" s="41">
        <f t="shared" si="78"/>
        <v>100</v>
      </c>
      <c r="G1535" s="137">
        <f t="shared" si="79"/>
        <v>0</v>
      </c>
    </row>
    <row r="1536" spans="1:7" ht="12.75" customHeight="1">
      <c r="A1536" s="230" t="s">
        <v>210</v>
      </c>
      <c r="B1536" s="231"/>
      <c r="C1536" s="149">
        <v>484</v>
      </c>
      <c r="D1536" s="85">
        <f t="shared" si="80"/>
        <v>2900</v>
      </c>
      <c r="E1536" s="85">
        <f t="shared" si="80"/>
        <v>2900</v>
      </c>
      <c r="F1536" s="41">
        <f t="shared" si="78"/>
        <v>100</v>
      </c>
      <c r="G1536" s="137">
        <f t="shared" si="79"/>
        <v>0</v>
      </c>
    </row>
    <row r="1537" spans="1:7" ht="12.75" customHeight="1">
      <c r="A1537" s="230" t="s">
        <v>211</v>
      </c>
      <c r="B1537" s="231"/>
      <c r="C1537" s="149">
        <v>485</v>
      </c>
      <c r="D1537" s="85">
        <f t="shared" si="80"/>
        <v>144742.35</v>
      </c>
      <c r="E1537" s="85">
        <f t="shared" si="80"/>
        <v>144742.35</v>
      </c>
      <c r="F1537" s="41">
        <f t="shared" si="78"/>
        <v>100</v>
      </c>
      <c r="G1537" s="137">
        <f t="shared" si="79"/>
        <v>0</v>
      </c>
    </row>
    <row r="1538" spans="1:7" ht="12.75" customHeight="1">
      <c r="A1538" s="230" t="s">
        <v>212</v>
      </c>
      <c r="B1538" s="231"/>
      <c r="C1538" s="149">
        <v>486</v>
      </c>
      <c r="D1538" s="85">
        <f t="shared" si="80"/>
        <v>380876.57999999996</v>
      </c>
      <c r="E1538" s="85">
        <f t="shared" si="80"/>
        <v>380876.57999999996</v>
      </c>
      <c r="F1538" s="41">
        <f t="shared" si="78"/>
        <v>100</v>
      </c>
      <c r="G1538" s="137">
        <f t="shared" si="79"/>
        <v>0</v>
      </c>
    </row>
    <row r="1539" spans="1:7" ht="12.75" customHeight="1">
      <c r="A1539" s="234" t="s">
        <v>327</v>
      </c>
      <c r="B1539" s="231"/>
      <c r="C1539" s="149">
        <v>487</v>
      </c>
      <c r="D1539" s="15">
        <f>D1540+D1541+D1542</f>
        <v>0</v>
      </c>
      <c r="E1539" s="15">
        <f>E1540+E1541+E1542</f>
        <v>0</v>
      </c>
      <c r="F1539" s="41" t="e">
        <f t="shared" si="78"/>
        <v>#DIV/0!</v>
      </c>
      <c r="G1539" s="137">
        <f t="shared" si="79"/>
        <v>0</v>
      </c>
    </row>
    <row r="1540" spans="1:7" ht="12.75" customHeight="1">
      <c r="A1540" s="233" t="s">
        <v>210</v>
      </c>
      <c r="B1540" s="231"/>
      <c r="C1540" s="149">
        <v>488</v>
      </c>
      <c r="D1540" s="6"/>
      <c r="E1540" s="6"/>
      <c r="F1540" s="41" t="e">
        <f t="shared" si="78"/>
        <v>#DIV/0!</v>
      </c>
      <c r="G1540" s="137">
        <f t="shared" si="79"/>
        <v>0</v>
      </c>
    </row>
    <row r="1541" spans="1:7" ht="12.75" customHeight="1">
      <c r="A1541" s="233" t="s">
        <v>211</v>
      </c>
      <c r="B1541" s="231"/>
      <c r="C1541" s="149">
        <v>489</v>
      </c>
      <c r="D1541" s="6"/>
      <c r="E1541" s="6"/>
      <c r="F1541" s="41" t="e">
        <f t="shared" si="78"/>
        <v>#DIV/0!</v>
      </c>
      <c r="G1541" s="137">
        <f t="shared" si="79"/>
        <v>0</v>
      </c>
    </row>
    <row r="1542" spans="1:7" ht="12.75" customHeight="1">
      <c r="A1542" s="233" t="s">
        <v>212</v>
      </c>
      <c r="B1542" s="231"/>
      <c r="C1542" s="149">
        <v>490</v>
      </c>
      <c r="D1542" s="6"/>
      <c r="E1542" s="6"/>
      <c r="F1542" s="41" t="e">
        <f t="shared" si="78"/>
        <v>#DIV/0!</v>
      </c>
      <c r="G1542" s="137">
        <f t="shared" si="79"/>
        <v>0</v>
      </c>
    </row>
    <row r="1543" spans="1:7" ht="12.75">
      <c r="A1543" s="234" t="s">
        <v>328</v>
      </c>
      <c r="B1543" s="231"/>
      <c r="C1543" s="149">
        <v>491</v>
      </c>
      <c r="D1543" s="15">
        <f>D1544+D1545+D1546</f>
        <v>0</v>
      </c>
      <c r="E1543" s="15">
        <f>E1544+E1545+E1546</f>
        <v>0</v>
      </c>
      <c r="F1543" s="41" t="e">
        <f t="shared" si="78"/>
        <v>#DIV/0!</v>
      </c>
      <c r="G1543" s="137">
        <f t="shared" si="79"/>
        <v>0</v>
      </c>
    </row>
    <row r="1544" spans="1:7" ht="12.75" customHeight="1">
      <c r="A1544" s="233" t="s">
        <v>210</v>
      </c>
      <c r="B1544" s="231"/>
      <c r="C1544" s="149">
        <v>492</v>
      </c>
      <c r="D1544" s="6"/>
      <c r="E1544" s="6"/>
      <c r="F1544" s="41" t="e">
        <f t="shared" si="78"/>
        <v>#DIV/0!</v>
      </c>
      <c r="G1544" s="137">
        <f t="shared" si="79"/>
        <v>0</v>
      </c>
    </row>
    <row r="1545" spans="1:7" ht="12.75" customHeight="1">
      <c r="A1545" s="233" t="s">
        <v>211</v>
      </c>
      <c r="B1545" s="231"/>
      <c r="C1545" s="149">
        <v>493</v>
      </c>
      <c r="D1545" s="6"/>
      <c r="E1545" s="6"/>
      <c r="F1545" s="41" t="e">
        <f t="shared" si="78"/>
        <v>#DIV/0!</v>
      </c>
      <c r="G1545" s="137">
        <f t="shared" si="79"/>
        <v>0</v>
      </c>
    </row>
    <row r="1546" spans="1:7" ht="12.75" customHeight="1">
      <c r="A1546" s="233" t="s">
        <v>212</v>
      </c>
      <c r="B1546" s="231"/>
      <c r="C1546" s="149">
        <v>494</v>
      </c>
      <c r="D1546" s="6"/>
      <c r="E1546" s="6"/>
      <c r="F1546" s="41" t="e">
        <f t="shared" si="78"/>
        <v>#DIV/0!</v>
      </c>
      <c r="G1546" s="137">
        <f t="shared" si="79"/>
        <v>0</v>
      </c>
    </row>
    <row r="1547" spans="1:7" ht="12.75">
      <c r="A1547" s="234" t="s">
        <v>329</v>
      </c>
      <c r="B1547" s="231"/>
      <c r="C1547" s="149">
        <v>495</v>
      </c>
      <c r="D1547" s="15">
        <f>D1548+D1549+D1550</f>
        <v>63019.74</v>
      </c>
      <c r="E1547" s="15">
        <f>E1548+E1549+E1550</f>
        <v>63019.74</v>
      </c>
      <c r="F1547" s="41">
        <f t="shared" si="78"/>
        <v>100</v>
      </c>
      <c r="G1547" s="137">
        <f t="shared" si="79"/>
        <v>0</v>
      </c>
    </row>
    <row r="1548" spans="1:7" ht="12.75" customHeight="1">
      <c r="A1548" s="233" t="s">
        <v>210</v>
      </c>
      <c r="B1548" s="231"/>
      <c r="C1548" s="149">
        <v>496</v>
      </c>
      <c r="D1548" s="6"/>
      <c r="E1548" s="6"/>
      <c r="F1548" s="41" t="e">
        <f t="shared" si="78"/>
        <v>#DIV/0!</v>
      </c>
      <c r="G1548" s="137">
        <f t="shared" si="79"/>
        <v>0</v>
      </c>
    </row>
    <row r="1549" spans="1:7" ht="12.75" customHeight="1">
      <c r="A1549" s="233" t="s">
        <v>211</v>
      </c>
      <c r="B1549" s="231"/>
      <c r="C1549" s="149">
        <v>497</v>
      </c>
      <c r="D1549" s="6"/>
      <c r="E1549" s="6"/>
      <c r="F1549" s="41" t="e">
        <f t="shared" si="78"/>
        <v>#DIV/0!</v>
      </c>
      <c r="G1549" s="137">
        <f t="shared" si="79"/>
        <v>0</v>
      </c>
    </row>
    <row r="1550" spans="1:7" ht="12.75" customHeight="1">
      <c r="A1550" s="233" t="s">
        <v>212</v>
      </c>
      <c r="B1550" s="231"/>
      <c r="C1550" s="149">
        <v>498</v>
      </c>
      <c r="D1550" s="6">
        <v>63019.74</v>
      </c>
      <c r="E1550" s="6">
        <v>63019.74</v>
      </c>
      <c r="F1550" s="41">
        <f t="shared" si="78"/>
        <v>100</v>
      </c>
      <c r="G1550" s="137">
        <f t="shared" si="79"/>
        <v>0</v>
      </c>
    </row>
    <row r="1551" spans="1:7" ht="12.75">
      <c r="A1551" s="234" t="s">
        <v>330</v>
      </c>
      <c r="B1551" s="231"/>
      <c r="C1551" s="149">
        <v>499</v>
      </c>
      <c r="D1551" s="15">
        <f>D1552+D1553+D1554</f>
        <v>0</v>
      </c>
      <c r="E1551" s="15">
        <f>E1552+E1553+E1554</f>
        <v>0</v>
      </c>
      <c r="F1551" s="41" t="e">
        <f t="shared" si="78"/>
        <v>#DIV/0!</v>
      </c>
      <c r="G1551" s="137">
        <f t="shared" si="79"/>
        <v>0</v>
      </c>
    </row>
    <row r="1552" spans="1:7" ht="12.75" customHeight="1">
      <c r="A1552" s="233" t="s">
        <v>210</v>
      </c>
      <c r="B1552" s="231"/>
      <c r="C1552" s="149">
        <v>500</v>
      </c>
      <c r="D1552" s="6"/>
      <c r="E1552" s="6"/>
      <c r="F1552" s="41" t="e">
        <f t="shared" si="78"/>
        <v>#DIV/0!</v>
      </c>
      <c r="G1552" s="137">
        <f t="shared" si="79"/>
        <v>0</v>
      </c>
    </row>
    <row r="1553" spans="1:7" ht="12.75" customHeight="1">
      <c r="A1553" s="233" t="s">
        <v>211</v>
      </c>
      <c r="B1553" s="231"/>
      <c r="C1553" s="149">
        <v>501</v>
      </c>
      <c r="D1553" s="6"/>
      <c r="E1553" s="6"/>
      <c r="F1553" s="41" t="e">
        <f t="shared" si="78"/>
        <v>#DIV/0!</v>
      </c>
      <c r="G1553" s="137">
        <f t="shared" si="79"/>
        <v>0</v>
      </c>
    </row>
    <row r="1554" spans="1:7" ht="12.75" customHeight="1">
      <c r="A1554" s="233" t="s">
        <v>212</v>
      </c>
      <c r="B1554" s="231"/>
      <c r="C1554" s="149">
        <v>502</v>
      </c>
      <c r="D1554" s="6"/>
      <c r="E1554" s="6"/>
      <c r="F1554" s="41" t="e">
        <f t="shared" si="78"/>
        <v>#DIV/0!</v>
      </c>
      <c r="G1554" s="137">
        <f t="shared" si="79"/>
        <v>0</v>
      </c>
    </row>
    <row r="1555" spans="1:7" ht="12.75">
      <c r="A1555" s="234" t="s">
        <v>331</v>
      </c>
      <c r="B1555" s="231"/>
      <c r="C1555" s="149">
        <v>503</v>
      </c>
      <c r="D1555" s="15">
        <f>D1556+D1557+D1558</f>
        <v>144742.35</v>
      </c>
      <c r="E1555" s="15">
        <f>E1556+E1557+E1558</f>
        <v>144742.35</v>
      </c>
      <c r="F1555" s="41">
        <f t="shared" si="78"/>
        <v>100</v>
      </c>
      <c r="G1555" s="137">
        <f t="shared" si="79"/>
        <v>0</v>
      </c>
    </row>
    <row r="1556" spans="1:7" ht="12.75" customHeight="1">
      <c r="A1556" s="233" t="s">
        <v>210</v>
      </c>
      <c r="B1556" s="231"/>
      <c r="C1556" s="149">
        <v>504</v>
      </c>
      <c r="D1556" s="6"/>
      <c r="E1556" s="6"/>
      <c r="F1556" s="41" t="e">
        <f t="shared" si="78"/>
        <v>#DIV/0!</v>
      </c>
      <c r="G1556" s="137">
        <f t="shared" si="79"/>
        <v>0</v>
      </c>
    </row>
    <row r="1557" spans="1:7" ht="12.75" customHeight="1">
      <c r="A1557" s="233" t="s">
        <v>211</v>
      </c>
      <c r="B1557" s="231"/>
      <c r="C1557" s="149">
        <v>505</v>
      </c>
      <c r="D1557" s="6">
        <v>144742.35</v>
      </c>
      <c r="E1557" s="6">
        <v>144742.35</v>
      </c>
      <c r="F1557" s="41">
        <f aca="true" t="shared" si="81" ref="F1557:F1598">E1557/D1557*100</f>
        <v>100</v>
      </c>
      <c r="G1557" s="137">
        <f t="shared" si="79"/>
        <v>0</v>
      </c>
    </row>
    <row r="1558" spans="1:7" ht="12.75" customHeight="1">
      <c r="A1558" s="233" t="s">
        <v>212</v>
      </c>
      <c r="B1558" s="231"/>
      <c r="C1558" s="149">
        <v>506</v>
      </c>
      <c r="D1558" s="6"/>
      <c r="E1558" s="6"/>
      <c r="F1558" s="41" t="e">
        <f t="shared" si="81"/>
        <v>#DIV/0!</v>
      </c>
      <c r="G1558" s="137">
        <f t="shared" si="79"/>
        <v>0</v>
      </c>
    </row>
    <row r="1559" spans="1:7" ht="28.5" customHeight="1">
      <c r="A1559" s="234" t="s">
        <v>332</v>
      </c>
      <c r="B1559" s="231"/>
      <c r="C1559" s="149">
        <v>507</v>
      </c>
      <c r="D1559" s="15">
        <f>D1560+D1561+D1562</f>
        <v>162527</v>
      </c>
      <c r="E1559" s="15">
        <f>E1560+E1561+E1562</f>
        <v>162527</v>
      </c>
      <c r="F1559" s="41">
        <f t="shared" si="81"/>
        <v>100</v>
      </c>
      <c r="G1559" s="137">
        <f t="shared" si="79"/>
        <v>0</v>
      </c>
    </row>
    <row r="1560" spans="1:7" ht="13.5" customHeight="1">
      <c r="A1560" s="233" t="s">
        <v>210</v>
      </c>
      <c r="B1560" s="231"/>
      <c r="C1560" s="149">
        <v>508</v>
      </c>
      <c r="D1560" s="6"/>
      <c r="E1560" s="6"/>
      <c r="F1560" s="41" t="e">
        <f t="shared" si="81"/>
        <v>#DIV/0!</v>
      </c>
      <c r="G1560" s="137">
        <f t="shared" si="79"/>
        <v>0</v>
      </c>
    </row>
    <row r="1561" spans="1:7" ht="13.5" customHeight="1">
      <c r="A1561" s="233" t="s">
        <v>211</v>
      </c>
      <c r="B1561" s="231"/>
      <c r="C1561" s="149">
        <v>509</v>
      </c>
      <c r="D1561" s="6"/>
      <c r="E1561" s="6"/>
      <c r="F1561" s="41" t="e">
        <f t="shared" si="81"/>
        <v>#DIV/0!</v>
      </c>
      <c r="G1561" s="137">
        <f t="shared" si="79"/>
        <v>0</v>
      </c>
    </row>
    <row r="1562" spans="1:7" ht="13.5" customHeight="1">
      <c r="A1562" s="233" t="s">
        <v>212</v>
      </c>
      <c r="B1562" s="231"/>
      <c r="C1562" s="149">
        <v>510</v>
      </c>
      <c r="D1562" s="6">
        <v>162527</v>
      </c>
      <c r="E1562" s="6">
        <v>162527</v>
      </c>
      <c r="F1562" s="41">
        <f t="shared" si="81"/>
        <v>100</v>
      </c>
      <c r="G1562" s="137">
        <f t="shared" si="79"/>
        <v>0</v>
      </c>
    </row>
    <row r="1563" spans="1:7" ht="12.75">
      <c r="A1563" s="234" t="s">
        <v>333</v>
      </c>
      <c r="B1563" s="231"/>
      <c r="C1563" s="149">
        <v>511</v>
      </c>
      <c r="D1563" s="15">
        <f>D1564+D1565+D1566</f>
        <v>0</v>
      </c>
      <c r="E1563" s="15">
        <f>E1564+E1565+E1566</f>
        <v>0</v>
      </c>
      <c r="F1563" s="41" t="e">
        <f t="shared" si="81"/>
        <v>#DIV/0!</v>
      </c>
      <c r="G1563" s="137">
        <f t="shared" si="79"/>
        <v>0</v>
      </c>
    </row>
    <row r="1564" spans="1:7" ht="12.75" customHeight="1">
      <c r="A1564" s="233" t="s">
        <v>210</v>
      </c>
      <c r="B1564" s="231"/>
      <c r="C1564" s="149">
        <v>512</v>
      </c>
      <c r="D1564" s="6"/>
      <c r="E1564" s="6"/>
      <c r="F1564" s="41" t="e">
        <f t="shared" si="81"/>
        <v>#DIV/0!</v>
      </c>
      <c r="G1564" s="137">
        <f t="shared" si="79"/>
        <v>0</v>
      </c>
    </row>
    <row r="1565" spans="1:7" ht="12.75" customHeight="1">
      <c r="A1565" s="233" t="s">
        <v>211</v>
      </c>
      <c r="B1565" s="231"/>
      <c r="C1565" s="149">
        <v>513</v>
      </c>
      <c r="D1565" s="6"/>
      <c r="E1565" s="6"/>
      <c r="F1565" s="41" t="e">
        <f t="shared" si="81"/>
        <v>#DIV/0!</v>
      </c>
      <c r="G1565" s="137">
        <f t="shared" si="79"/>
        <v>0</v>
      </c>
    </row>
    <row r="1566" spans="1:7" ht="12.75" customHeight="1">
      <c r="A1566" s="233" t="s">
        <v>212</v>
      </c>
      <c r="B1566" s="231"/>
      <c r="C1566" s="149">
        <v>514</v>
      </c>
      <c r="D1566" s="6"/>
      <c r="E1566" s="6"/>
      <c r="F1566" s="41" t="e">
        <f t="shared" si="81"/>
        <v>#DIV/0!</v>
      </c>
      <c r="G1566" s="137">
        <f t="shared" si="79"/>
        <v>0</v>
      </c>
    </row>
    <row r="1567" spans="1:7" ht="12.75" customHeight="1">
      <c r="A1567" s="234" t="s">
        <v>334</v>
      </c>
      <c r="B1567" s="231"/>
      <c r="C1567" s="149">
        <v>515</v>
      </c>
      <c r="D1567" s="15">
        <f>D1568+D1569+D1570</f>
        <v>0</v>
      </c>
      <c r="E1567" s="15">
        <f>E1568+E1569+E1570</f>
        <v>0</v>
      </c>
      <c r="F1567" s="41" t="e">
        <f t="shared" si="81"/>
        <v>#DIV/0!</v>
      </c>
      <c r="G1567" s="137">
        <f t="shared" si="79"/>
        <v>0</v>
      </c>
    </row>
    <row r="1568" spans="1:7" ht="12.75" customHeight="1">
      <c r="A1568" s="233" t="s">
        <v>210</v>
      </c>
      <c r="B1568" s="231"/>
      <c r="C1568" s="149">
        <v>516</v>
      </c>
      <c r="D1568" s="6"/>
      <c r="E1568" s="6"/>
      <c r="F1568" s="41" t="e">
        <f t="shared" si="81"/>
        <v>#DIV/0!</v>
      </c>
      <c r="G1568" s="137">
        <f t="shared" si="79"/>
        <v>0</v>
      </c>
    </row>
    <row r="1569" spans="1:7" ht="12.75" customHeight="1">
      <c r="A1569" s="233" t="s">
        <v>211</v>
      </c>
      <c r="B1569" s="231"/>
      <c r="C1569" s="149">
        <v>517</v>
      </c>
      <c r="D1569" s="6"/>
      <c r="E1569" s="6"/>
      <c r="F1569" s="41" t="e">
        <f t="shared" si="81"/>
        <v>#DIV/0!</v>
      </c>
      <c r="G1569" s="137">
        <f t="shared" si="79"/>
        <v>0</v>
      </c>
    </row>
    <row r="1570" spans="1:7" ht="12.75" customHeight="1">
      <c r="A1570" s="233" t="s">
        <v>212</v>
      </c>
      <c r="B1570" s="231"/>
      <c r="C1570" s="149">
        <v>518</v>
      </c>
      <c r="D1570" s="6"/>
      <c r="E1570" s="6"/>
      <c r="F1570" s="41" t="e">
        <f t="shared" si="81"/>
        <v>#DIV/0!</v>
      </c>
      <c r="G1570" s="137">
        <f t="shared" si="79"/>
        <v>0</v>
      </c>
    </row>
    <row r="1571" spans="1:7" ht="12.75" customHeight="1">
      <c r="A1571" s="234" t="s">
        <v>335</v>
      </c>
      <c r="B1571" s="231"/>
      <c r="C1571" s="149">
        <v>519</v>
      </c>
      <c r="D1571" s="15">
        <f>D1572+D1573+D1574</f>
        <v>0</v>
      </c>
      <c r="E1571" s="15">
        <f>E1572+E1573+E1574</f>
        <v>0</v>
      </c>
      <c r="F1571" s="41" t="e">
        <f t="shared" si="81"/>
        <v>#DIV/0!</v>
      </c>
      <c r="G1571" s="137">
        <f t="shared" si="79"/>
        <v>0</v>
      </c>
    </row>
    <row r="1572" spans="1:7" ht="12.75" customHeight="1">
      <c r="A1572" s="233" t="s">
        <v>210</v>
      </c>
      <c r="B1572" s="231"/>
      <c r="C1572" s="149">
        <v>520</v>
      </c>
      <c r="D1572" s="6"/>
      <c r="E1572" s="6"/>
      <c r="F1572" s="41" t="e">
        <f t="shared" si="81"/>
        <v>#DIV/0!</v>
      </c>
      <c r="G1572" s="137">
        <f t="shared" si="79"/>
        <v>0</v>
      </c>
    </row>
    <row r="1573" spans="1:7" ht="12.75" customHeight="1">
      <c r="A1573" s="233" t="s">
        <v>211</v>
      </c>
      <c r="B1573" s="231"/>
      <c r="C1573" s="149">
        <v>521</v>
      </c>
      <c r="D1573" s="6"/>
      <c r="E1573" s="6"/>
      <c r="F1573" s="41" t="e">
        <f t="shared" si="81"/>
        <v>#DIV/0!</v>
      </c>
      <c r="G1573" s="137">
        <f t="shared" si="79"/>
        <v>0</v>
      </c>
    </row>
    <row r="1574" spans="1:7" ht="12.75" customHeight="1">
      <c r="A1574" s="233" t="s">
        <v>212</v>
      </c>
      <c r="B1574" s="231"/>
      <c r="C1574" s="149">
        <v>522</v>
      </c>
      <c r="D1574" s="6"/>
      <c r="E1574" s="6"/>
      <c r="F1574" s="41" t="e">
        <f t="shared" si="81"/>
        <v>#DIV/0!</v>
      </c>
      <c r="G1574" s="137">
        <f t="shared" si="79"/>
        <v>0</v>
      </c>
    </row>
    <row r="1575" spans="1:7" ht="27" customHeight="1">
      <c r="A1575" s="234" t="s">
        <v>336</v>
      </c>
      <c r="B1575" s="231"/>
      <c r="C1575" s="149">
        <v>523</v>
      </c>
      <c r="D1575" s="15">
        <f>D1576+D1577+D1578</f>
        <v>0</v>
      </c>
      <c r="E1575" s="15">
        <f>E1576+E1577+E1578</f>
        <v>0</v>
      </c>
      <c r="F1575" s="41" t="e">
        <f t="shared" si="81"/>
        <v>#DIV/0!</v>
      </c>
      <c r="G1575" s="137">
        <f t="shared" si="79"/>
        <v>0</v>
      </c>
    </row>
    <row r="1576" spans="1:7" ht="12.75" customHeight="1">
      <c r="A1576" s="233" t="s">
        <v>210</v>
      </c>
      <c r="B1576" s="231"/>
      <c r="C1576" s="149">
        <v>524</v>
      </c>
      <c r="D1576" s="6"/>
      <c r="E1576" s="6"/>
      <c r="F1576" s="41" t="e">
        <f t="shared" si="81"/>
        <v>#DIV/0!</v>
      </c>
      <c r="G1576" s="137">
        <f t="shared" si="79"/>
        <v>0</v>
      </c>
    </row>
    <row r="1577" spans="1:7" ht="12.75" customHeight="1">
      <c r="A1577" s="233" t="s">
        <v>211</v>
      </c>
      <c r="B1577" s="231"/>
      <c r="C1577" s="149">
        <v>525</v>
      </c>
      <c r="D1577" s="6"/>
      <c r="E1577" s="6"/>
      <c r="F1577" s="41" t="e">
        <f t="shared" si="81"/>
        <v>#DIV/0!</v>
      </c>
      <c r="G1577" s="137">
        <f t="shared" si="79"/>
        <v>0</v>
      </c>
    </row>
    <row r="1578" spans="1:7" ht="12.75" customHeight="1">
      <c r="A1578" s="233" t="s">
        <v>212</v>
      </c>
      <c r="B1578" s="231"/>
      <c r="C1578" s="149">
        <v>526</v>
      </c>
      <c r="D1578" s="6"/>
      <c r="E1578" s="6"/>
      <c r="F1578" s="41" t="e">
        <f t="shared" si="81"/>
        <v>#DIV/0!</v>
      </c>
      <c r="G1578" s="137">
        <f t="shared" si="79"/>
        <v>0</v>
      </c>
    </row>
    <row r="1579" spans="1:7" ht="12.75">
      <c r="A1579" s="234" t="s">
        <v>337</v>
      </c>
      <c r="B1579" s="231"/>
      <c r="C1579" s="149">
        <v>527</v>
      </c>
      <c r="D1579" s="15">
        <f>D1580+D1581+D1582</f>
        <v>81871.5</v>
      </c>
      <c r="E1579" s="15">
        <f>E1580+E1581+E1582</f>
        <v>81871.5</v>
      </c>
      <c r="F1579" s="41">
        <f t="shared" si="81"/>
        <v>100</v>
      </c>
      <c r="G1579" s="137">
        <f t="shared" si="79"/>
        <v>0</v>
      </c>
    </row>
    <row r="1580" spans="1:7" ht="12.75" customHeight="1">
      <c r="A1580" s="233" t="s">
        <v>210</v>
      </c>
      <c r="B1580" s="231"/>
      <c r="C1580" s="149">
        <v>528</v>
      </c>
      <c r="D1580" s="6">
        <v>2900</v>
      </c>
      <c r="E1580" s="6">
        <v>2900</v>
      </c>
      <c r="F1580" s="41">
        <f t="shared" si="81"/>
        <v>100</v>
      </c>
      <c r="G1580" s="137">
        <f t="shared" si="79"/>
        <v>0</v>
      </c>
    </row>
    <row r="1581" spans="1:7" ht="12.75" customHeight="1">
      <c r="A1581" s="233" t="s">
        <v>211</v>
      </c>
      <c r="B1581" s="231"/>
      <c r="C1581" s="149">
        <v>529</v>
      </c>
      <c r="D1581" s="6"/>
      <c r="E1581" s="6"/>
      <c r="F1581" s="41" t="e">
        <f t="shared" si="81"/>
        <v>#DIV/0!</v>
      </c>
      <c r="G1581" s="137">
        <f t="shared" si="79"/>
        <v>0</v>
      </c>
    </row>
    <row r="1582" spans="1:7" ht="12.75" customHeight="1">
      <c r="A1582" s="233" t="s">
        <v>212</v>
      </c>
      <c r="B1582" s="231"/>
      <c r="C1582" s="149">
        <v>530</v>
      </c>
      <c r="D1582" s="6">
        <v>78971.5</v>
      </c>
      <c r="E1582" s="6">
        <v>78971.5</v>
      </c>
      <c r="F1582" s="41">
        <f t="shared" si="81"/>
        <v>100</v>
      </c>
      <c r="G1582" s="137">
        <f t="shared" si="79"/>
        <v>0</v>
      </c>
    </row>
    <row r="1583" spans="1:7" ht="12.75">
      <c r="A1583" s="234" t="s">
        <v>225</v>
      </c>
      <c r="B1583" s="231"/>
      <c r="C1583" s="149">
        <v>531</v>
      </c>
      <c r="D1583" s="15">
        <f>D1584+D1585+D1586</f>
        <v>76358.34</v>
      </c>
      <c r="E1583" s="15">
        <f>E1584+E1585+E1586</f>
        <v>76358.34</v>
      </c>
      <c r="F1583" s="41">
        <f t="shared" si="81"/>
        <v>100</v>
      </c>
      <c r="G1583" s="137">
        <f t="shared" si="79"/>
        <v>0</v>
      </c>
    </row>
    <row r="1584" spans="1:7" ht="12.75" customHeight="1">
      <c r="A1584" s="233" t="s">
        <v>210</v>
      </c>
      <c r="B1584" s="231"/>
      <c r="C1584" s="149">
        <v>532</v>
      </c>
      <c r="D1584" s="6">
        <v>0</v>
      </c>
      <c r="E1584" s="6">
        <v>0</v>
      </c>
      <c r="F1584" s="41" t="e">
        <f t="shared" si="81"/>
        <v>#DIV/0!</v>
      </c>
      <c r="G1584" s="137">
        <f t="shared" si="79"/>
        <v>0</v>
      </c>
    </row>
    <row r="1585" spans="1:7" ht="12.75" customHeight="1">
      <c r="A1585" s="233" t="s">
        <v>211</v>
      </c>
      <c r="B1585" s="231"/>
      <c r="C1585" s="149">
        <v>533</v>
      </c>
      <c r="D1585" s="6"/>
      <c r="E1585" s="6"/>
      <c r="F1585" s="41" t="e">
        <f t="shared" si="81"/>
        <v>#DIV/0!</v>
      </c>
      <c r="G1585" s="137">
        <f t="shared" si="79"/>
        <v>0</v>
      </c>
    </row>
    <row r="1586" spans="1:7" ht="12.75" customHeight="1">
      <c r="A1586" s="233" t="s">
        <v>212</v>
      </c>
      <c r="B1586" s="231"/>
      <c r="C1586" s="149">
        <v>534</v>
      </c>
      <c r="D1586" s="6">
        <v>76358.34</v>
      </c>
      <c r="E1586" s="6">
        <v>76358.34</v>
      </c>
      <c r="F1586" s="41">
        <f t="shared" si="81"/>
        <v>100</v>
      </c>
      <c r="G1586" s="137">
        <f aca="true" t="shared" si="82" ref="G1586:G1598">D1586-E1586</f>
        <v>0</v>
      </c>
    </row>
    <row r="1587" spans="1:7" ht="12.75">
      <c r="A1587" s="232" t="s">
        <v>338</v>
      </c>
      <c r="B1587" s="231"/>
      <c r="C1587" s="149">
        <v>535</v>
      </c>
      <c r="D1587" s="85">
        <f>D1588+D1589+D1590</f>
        <v>0</v>
      </c>
      <c r="E1587" s="85">
        <f>E1588+E1589+E1590</f>
        <v>0</v>
      </c>
      <c r="F1587" s="41" t="e">
        <f t="shared" si="81"/>
        <v>#DIV/0!</v>
      </c>
      <c r="G1587" s="137">
        <f t="shared" si="82"/>
        <v>0</v>
      </c>
    </row>
    <row r="1588" spans="1:7" ht="12.75" customHeight="1">
      <c r="A1588" s="230" t="s">
        <v>210</v>
      </c>
      <c r="B1588" s="231"/>
      <c r="C1588" s="149">
        <v>536</v>
      </c>
      <c r="D1588" s="85"/>
      <c r="E1588" s="85"/>
      <c r="F1588" s="41" t="e">
        <f t="shared" si="81"/>
        <v>#DIV/0!</v>
      </c>
      <c r="G1588" s="137">
        <f t="shared" si="82"/>
        <v>0</v>
      </c>
    </row>
    <row r="1589" spans="1:7" ht="12.75" customHeight="1">
      <c r="A1589" s="230" t="s">
        <v>211</v>
      </c>
      <c r="B1589" s="231"/>
      <c r="C1589" s="149">
        <v>537</v>
      </c>
      <c r="D1589" s="85"/>
      <c r="E1589" s="85"/>
      <c r="F1589" s="41" t="e">
        <f t="shared" si="81"/>
        <v>#DIV/0!</v>
      </c>
      <c r="G1589" s="137">
        <f t="shared" si="82"/>
        <v>0</v>
      </c>
    </row>
    <row r="1590" spans="1:7" ht="12.75" customHeight="1">
      <c r="A1590" s="230" t="s">
        <v>212</v>
      </c>
      <c r="B1590" s="231"/>
      <c r="C1590" s="149">
        <v>538</v>
      </c>
      <c r="D1590" s="85"/>
      <c r="E1590" s="85"/>
      <c r="F1590" s="41" t="e">
        <f t="shared" si="81"/>
        <v>#DIV/0!</v>
      </c>
      <c r="G1590" s="137">
        <f t="shared" si="82"/>
        <v>0</v>
      </c>
    </row>
    <row r="1591" spans="1:7" ht="12.75">
      <c r="A1591" s="232" t="s">
        <v>339</v>
      </c>
      <c r="B1591" s="231"/>
      <c r="C1591" s="149">
        <v>539</v>
      </c>
      <c r="D1591" s="85">
        <f>D1592+D1593+D1594</f>
        <v>0</v>
      </c>
      <c r="E1591" s="85">
        <f>E1592+E1593+E1594</f>
        <v>0</v>
      </c>
      <c r="F1591" s="41" t="e">
        <f t="shared" si="81"/>
        <v>#DIV/0!</v>
      </c>
      <c r="G1591" s="137">
        <f t="shared" si="82"/>
        <v>0</v>
      </c>
    </row>
    <row r="1592" spans="1:7" ht="12.75" customHeight="1">
      <c r="A1592" s="230" t="s">
        <v>210</v>
      </c>
      <c r="B1592" s="231"/>
      <c r="C1592" s="149">
        <v>540</v>
      </c>
      <c r="D1592" s="85"/>
      <c r="E1592" s="85"/>
      <c r="F1592" s="41" t="e">
        <f t="shared" si="81"/>
        <v>#DIV/0!</v>
      </c>
      <c r="G1592" s="137">
        <f t="shared" si="82"/>
        <v>0</v>
      </c>
    </row>
    <row r="1593" spans="1:7" ht="12.75" customHeight="1">
      <c r="A1593" s="230" t="s">
        <v>211</v>
      </c>
      <c r="B1593" s="231"/>
      <c r="C1593" s="149">
        <v>541</v>
      </c>
      <c r="D1593" s="85"/>
      <c r="E1593" s="85"/>
      <c r="F1593" s="41" t="e">
        <f t="shared" si="81"/>
        <v>#DIV/0!</v>
      </c>
      <c r="G1593" s="137">
        <f t="shared" si="82"/>
        <v>0</v>
      </c>
    </row>
    <row r="1594" spans="1:7" ht="12.75" customHeight="1">
      <c r="A1594" s="230" t="s">
        <v>212</v>
      </c>
      <c r="B1594" s="231"/>
      <c r="C1594" s="149">
        <v>542</v>
      </c>
      <c r="D1594" s="85">
        <f>D827</f>
        <v>0</v>
      </c>
      <c r="E1594" s="85">
        <f>E827</f>
        <v>0</v>
      </c>
      <c r="F1594" s="41" t="e">
        <f t="shared" si="81"/>
        <v>#DIV/0!</v>
      </c>
      <c r="G1594" s="137">
        <f t="shared" si="82"/>
        <v>0</v>
      </c>
    </row>
    <row r="1595" spans="1:7" ht="12.75">
      <c r="A1595" s="232" t="s">
        <v>340</v>
      </c>
      <c r="B1595" s="231"/>
      <c r="C1595" s="149">
        <v>543</v>
      </c>
      <c r="D1595" s="85">
        <f>D1596+D1597+D1598</f>
        <v>0</v>
      </c>
      <c r="E1595" s="85">
        <f>E1596+E1597+E1598</f>
        <v>0</v>
      </c>
      <c r="F1595" s="41" t="e">
        <f t="shared" si="81"/>
        <v>#DIV/0!</v>
      </c>
      <c r="G1595" s="137">
        <f t="shared" si="82"/>
        <v>0</v>
      </c>
    </row>
    <row r="1596" spans="1:7" ht="12.75" customHeight="1">
      <c r="A1596" s="230" t="s">
        <v>210</v>
      </c>
      <c r="B1596" s="231"/>
      <c r="C1596" s="149">
        <v>544</v>
      </c>
      <c r="D1596" s="85"/>
      <c r="E1596" s="85"/>
      <c r="F1596" s="41" t="e">
        <f t="shared" si="81"/>
        <v>#DIV/0!</v>
      </c>
      <c r="G1596" s="137">
        <f t="shared" si="82"/>
        <v>0</v>
      </c>
    </row>
    <row r="1597" spans="1:7" ht="12.75" customHeight="1">
      <c r="A1597" s="230" t="s">
        <v>211</v>
      </c>
      <c r="B1597" s="231"/>
      <c r="C1597" s="149">
        <v>545</v>
      </c>
      <c r="D1597" s="85"/>
      <c r="E1597" s="85"/>
      <c r="F1597" s="41" t="e">
        <f t="shared" si="81"/>
        <v>#DIV/0!</v>
      </c>
      <c r="G1597" s="137">
        <f t="shared" si="82"/>
        <v>0</v>
      </c>
    </row>
    <row r="1598" spans="1:7" ht="12.75" customHeight="1">
      <c r="A1598" s="230" t="s">
        <v>212</v>
      </c>
      <c r="B1598" s="231"/>
      <c r="C1598" s="149">
        <v>546</v>
      </c>
      <c r="D1598" s="85"/>
      <c r="E1598" s="85"/>
      <c r="F1598" s="41" t="e">
        <f t="shared" si="81"/>
        <v>#DIV/0!</v>
      </c>
      <c r="G1598" s="137">
        <f t="shared" si="82"/>
        <v>0</v>
      </c>
    </row>
  </sheetData>
  <sheetProtection password="CB65" sheet="1" objects="1" scenarios="1"/>
  <mergeCells count="544">
    <mergeCell ref="A1043:B1043"/>
    <mergeCell ref="A1044:B1044"/>
    <mergeCell ref="A1045:B1045"/>
    <mergeCell ref="A1040:B1040"/>
    <mergeCell ref="A1082:B1082"/>
    <mergeCell ref="A1083:B1083"/>
    <mergeCell ref="A1075:B1075"/>
    <mergeCell ref="A1076:B1076"/>
    <mergeCell ref="A1070:B1070"/>
    <mergeCell ref="A1071:B1071"/>
    <mergeCell ref="A1084:B1084"/>
    <mergeCell ref="A1078:B1078"/>
    <mergeCell ref="A1079:B1079"/>
    <mergeCell ref="A1080:B1080"/>
    <mergeCell ref="A1098:B1098"/>
    <mergeCell ref="A1099:B1099"/>
    <mergeCell ref="A1085:B1085"/>
    <mergeCell ref="A1089:B1089"/>
    <mergeCell ref="A1093:B1093"/>
    <mergeCell ref="A1097:B1097"/>
    <mergeCell ref="A1100:B1100"/>
    <mergeCell ref="A1094:B1094"/>
    <mergeCell ref="A1095:B1095"/>
    <mergeCell ref="A1096:B1096"/>
    <mergeCell ref="A1116:B1116"/>
    <mergeCell ref="A1117:B1117"/>
    <mergeCell ref="A1101:B1101"/>
    <mergeCell ref="A1107:B1107"/>
    <mergeCell ref="A1111:B1111"/>
    <mergeCell ref="A1102:B1102"/>
    <mergeCell ref="A1118:B1118"/>
    <mergeCell ref="A1112:B1112"/>
    <mergeCell ref="A1113:B1113"/>
    <mergeCell ref="A1114:B1114"/>
    <mergeCell ref="A1132:B1132"/>
    <mergeCell ref="A1133:B1133"/>
    <mergeCell ref="A1115:B1115"/>
    <mergeCell ref="A1119:B1119"/>
    <mergeCell ref="A1123:B1123"/>
    <mergeCell ref="A1127:B1127"/>
    <mergeCell ref="A1134:B1134"/>
    <mergeCell ref="A1128:B1128"/>
    <mergeCell ref="A1129:B1129"/>
    <mergeCell ref="A1130:B1130"/>
    <mergeCell ref="A1148:B1148"/>
    <mergeCell ref="A1149:B1149"/>
    <mergeCell ref="A1135:B1135"/>
    <mergeCell ref="A1139:B1139"/>
    <mergeCell ref="A1143:B1143"/>
    <mergeCell ref="A1147:B1147"/>
    <mergeCell ref="A1150:B1150"/>
    <mergeCell ref="A1144:B1144"/>
    <mergeCell ref="A1145:B1145"/>
    <mergeCell ref="A1146:B1146"/>
    <mergeCell ref="A1164:B1164"/>
    <mergeCell ref="A1165:B1165"/>
    <mergeCell ref="A1151:B1151"/>
    <mergeCell ref="A1155:B1155"/>
    <mergeCell ref="A1159:B1159"/>
    <mergeCell ref="A1163:B1163"/>
    <mergeCell ref="A1166:B1166"/>
    <mergeCell ref="A1160:B1160"/>
    <mergeCell ref="A1161:B1161"/>
    <mergeCell ref="A1162:B1162"/>
    <mergeCell ref="A1285:B1285"/>
    <mergeCell ref="A1168:B1168"/>
    <mergeCell ref="A1169:B1169"/>
    <mergeCell ref="A1170:B1170"/>
    <mergeCell ref="A1265:B1265"/>
    <mergeCell ref="A1269:B1269"/>
    <mergeCell ref="A1273:B1273"/>
    <mergeCell ref="A1277:B1277"/>
    <mergeCell ref="A1249:B1249"/>
    <mergeCell ref="A1253:B1253"/>
    <mergeCell ref="A1257:B1257"/>
    <mergeCell ref="A1261:B1261"/>
    <mergeCell ref="A1254:B1254"/>
    <mergeCell ref="A1255:B1255"/>
    <mergeCell ref="A1256:B1256"/>
    <mergeCell ref="A1250:B1250"/>
    <mergeCell ref="A1233:B1233"/>
    <mergeCell ref="A1237:B1237"/>
    <mergeCell ref="A1241:B1241"/>
    <mergeCell ref="A1245:B1245"/>
    <mergeCell ref="A1238:B1238"/>
    <mergeCell ref="A1239:B1239"/>
    <mergeCell ref="A1240:B1240"/>
    <mergeCell ref="A1234:B1234"/>
    <mergeCell ref="A1235:B1235"/>
    <mergeCell ref="A1236:B1236"/>
    <mergeCell ref="A1217:B1217"/>
    <mergeCell ref="A1221:B1221"/>
    <mergeCell ref="A1225:B1225"/>
    <mergeCell ref="A1229:B1229"/>
    <mergeCell ref="A1222:B1222"/>
    <mergeCell ref="A1223:B1223"/>
    <mergeCell ref="A1224:B1224"/>
    <mergeCell ref="A1218:B1218"/>
    <mergeCell ref="A1219:B1219"/>
    <mergeCell ref="A1220:B1220"/>
    <mergeCell ref="A1201:B1201"/>
    <mergeCell ref="A1205:B1205"/>
    <mergeCell ref="A1209:B1209"/>
    <mergeCell ref="A1213:B1213"/>
    <mergeCell ref="A1206:B1206"/>
    <mergeCell ref="A1207:B1207"/>
    <mergeCell ref="A1208:B1208"/>
    <mergeCell ref="A1202:B1202"/>
    <mergeCell ref="A1203:B1203"/>
    <mergeCell ref="A1204:B1204"/>
    <mergeCell ref="A1185:B1185"/>
    <mergeCell ref="A1189:B1189"/>
    <mergeCell ref="A1193:B1193"/>
    <mergeCell ref="A1197:B1197"/>
    <mergeCell ref="A1190:B1190"/>
    <mergeCell ref="A1191:B1191"/>
    <mergeCell ref="A1192:B1192"/>
    <mergeCell ref="A1186:B1186"/>
    <mergeCell ref="A1187:B1187"/>
    <mergeCell ref="A1188:B1188"/>
    <mergeCell ref="A1167:B1167"/>
    <mergeCell ref="A1173:B1173"/>
    <mergeCell ref="A1177:B1177"/>
    <mergeCell ref="A1181:B1181"/>
    <mergeCell ref="A1174:B1174"/>
    <mergeCell ref="A1175:B1175"/>
    <mergeCell ref="A1176:B1176"/>
    <mergeCell ref="A1156:B1156"/>
    <mergeCell ref="A1157:B1157"/>
    <mergeCell ref="A1158:B1158"/>
    <mergeCell ref="A1152:B1152"/>
    <mergeCell ref="A1153:B1153"/>
    <mergeCell ref="A1154:B1154"/>
    <mergeCell ref="A1140:B1140"/>
    <mergeCell ref="A1141:B1141"/>
    <mergeCell ref="A1142:B1142"/>
    <mergeCell ref="A1136:B1136"/>
    <mergeCell ref="A1137:B1137"/>
    <mergeCell ref="A1138:B1138"/>
    <mergeCell ref="A1103:B1103"/>
    <mergeCell ref="A1104:B1104"/>
    <mergeCell ref="A1108:B1108"/>
    <mergeCell ref="A1109:B1109"/>
    <mergeCell ref="A1110:B1110"/>
    <mergeCell ref="A1069:B1069"/>
    <mergeCell ref="A1073:B1073"/>
    <mergeCell ref="A1077:B1077"/>
    <mergeCell ref="A1081:B1081"/>
    <mergeCell ref="A1074:B1074"/>
    <mergeCell ref="A1072:B1072"/>
    <mergeCell ref="A1051:B1051"/>
    <mergeCell ref="A1055:B1055"/>
    <mergeCell ref="A1059:B1059"/>
    <mergeCell ref="A1063:B1063"/>
    <mergeCell ref="A1056:B1056"/>
    <mergeCell ref="A1057:B1057"/>
    <mergeCell ref="A1058:B1058"/>
    <mergeCell ref="A1052:B1052"/>
    <mergeCell ref="A1053:B1053"/>
    <mergeCell ref="A1054:B1054"/>
    <mergeCell ref="A1048:B1048"/>
    <mergeCell ref="A1049:B1049"/>
    <mergeCell ref="A1050:B1050"/>
    <mergeCell ref="A1046:B1046"/>
    <mergeCell ref="A1047:B1047"/>
    <mergeCell ref="A1064:B1064"/>
    <mergeCell ref="A1065:B1065"/>
    <mergeCell ref="A1066:B1066"/>
    <mergeCell ref="A1060:B1060"/>
    <mergeCell ref="A1061:B1061"/>
    <mergeCell ref="A1062:B1062"/>
    <mergeCell ref="A1090:B1090"/>
    <mergeCell ref="A1091:B1091"/>
    <mergeCell ref="A1092:B1092"/>
    <mergeCell ref="A1086:B1086"/>
    <mergeCell ref="A1087:B1087"/>
    <mergeCell ref="A1088:B1088"/>
    <mergeCell ref="A1131:B1131"/>
    <mergeCell ref="A1124:B1124"/>
    <mergeCell ref="A1125:B1125"/>
    <mergeCell ref="A1126:B1126"/>
    <mergeCell ref="A1120:B1120"/>
    <mergeCell ref="A1121:B1121"/>
    <mergeCell ref="A1122:B1122"/>
    <mergeCell ref="A1182:B1182"/>
    <mergeCell ref="A1183:B1183"/>
    <mergeCell ref="A1184:B1184"/>
    <mergeCell ref="A1178:B1178"/>
    <mergeCell ref="A1179:B1179"/>
    <mergeCell ref="A1180:B1180"/>
    <mergeCell ref="A1198:B1198"/>
    <mergeCell ref="A1199:B1199"/>
    <mergeCell ref="A1200:B1200"/>
    <mergeCell ref="A1194:B1194"/>
    <mergeCell ref="A1195:B1195"/>
    <mergeCell ref="A1196:B1196"/>
    <mergeCell ref="A1214:B1214"/>
    <mergeCell ref="A1215:B1215"/>
    <mergeCell ref="A1216:B1216"/>
    <mergeCell ref="A1210:B1210"/>
    <mergeCell ref="A1211:B1211"/>
    <mergeCell ref="A1212:B1212"/>
    <mergeCell ref="A1230:B1230"/>
    <mergeCell ref="A1231:B1231"/>
    <mergeCell ref="A1232:B1232"/>
    <mergeCell ref="A1226:B1226"/>
    <mergeCell ref="A1227:B1227"/>
    <mergeCell ref="A1228:B1228"/>
    <mergeCell ref="A1246:B1246"/>
    <mergeCell ref="A1247:B1247"/>
    <mergeCell ref="A1248:B1248"/>
    <mergeCell ref="A1242:B1242"/>
    <mergeCell ref="A1243:B1243"/>
    <mergeCell ref="A1244:B1244"/>
    <mergeCell ref="A1251:B1251"/>
    <mergeCell ref="A1252:B1252"/>
    <mergeCell ref="A1262:B1262"/>
    <mergeCell ref="A1263:B1263"/>
    <mergeCell ref="A1264:B1264"/>
    <mergeCell ref="A1258:B1258"/>
    <mergeCell ref="A1259:B1259"/>
    <mergeCell ref="A1260:B1260"/>
    <mergeCell ref="A1270:B1270"/>
    <mergeCell ref="A1271:B1271"/>
    <mergeCell ref="A1272:B1272"/>
    <mergeCell ref="A1266:B1266"/>
    <mergeCell ref="A1267:B1267"/>
    <mergeCell ref="A1268:B1268"/>
    <mergeCell ref="A1282:B1282"/>
    <mergeCell ref="A1283:B1283"/>
    <mergeCell ref="A1284:B1284"/>
    <mergeCell ref="A1274:B1274"/>
    <mergeCell ref="A1275:B1275"/>
    <mergeCell ref="A1276:B1276"/>
    <mergeCell ref="A1278:B1278"/>
    <mergeCell ref="A1279:B1279"/>
    <mergeCell ref="A1280:B1280"/>
    <mergeCell ref="A1281:B1281"/>
    <mergeCell ref="A1290:B1290"/>
    <mergeCell ref="A1286:B1286"/>
    <mergeCell ref="A1287:B1287"/>
    <mergeCell ref="A1288:B1288"/>
    <mergeCell ref="A1296:B1296"/>
    <mergeCell ref="A1297:B1297"/>
    <mergeCell ref="A1298:B1298"/>
    <mergeCell ref="A1291:B1291"/>
    <mergeCell ref="A1292:B1292"/>
    <mergeCell ref="A1293:B1293"/>
    <mergeCell ref="A1295:B1295"/>
    <mergeCell ref="A1303:B1303"/>
    <mergeCell ref="A1302:B1302"/>
    <mergeCell ref="A1301:B1301"/>
    <mergeCell ref="A1300:B1300"/>
    <mergeCell ref="A1314:B1314"/>
    <mergeCell ref="A1315:B1315"/>
    <mergeCell ref="A1316:B1316"/>
    <mergeCell ref="A1310:B1310"/>
    <mergeCell ref="A1311:B1311"/>
    <mergeCell ref="A1312:B1312"/>
    <mergeCell ref="A1330:B1330"/>
    <mergeCell ref="A1331:B1331"/>
    <mergeCell ref="A1332:B1332"/>
    <mergeCell ref="A1326:B1326"/>
    <mergeCell ref="A1327:B1327"/>
    <mergeCell ref="A1328:B1328"/>
    <mergeCell ref="A1309:B1309"/>
    <mergeCell ref="A1305:B1305"/>
    <mergeCell ref="A1306:B1306"/>
    <mergeCell ref="A1307:B1307"/>
    <mergeCell ref="A1308:B1308"/>
    <mergeCell ref="A1325:B1325"/>
    <mergeCell ref="A1321:B1321"/>
    <mergeCell ref="A1317:B1317"/>
    <mergeCell ref="A1313:B1313"/>
    <mergeCell ref="A1322:B1322"/>
    <mergeCell ref="A1323:B1323"/>
    <mergeCell ref="A1324:B1324"/>
    <mergeCell ref="A1318:B1318"/>
    <mergeCell ref="A1319:B1319"/>
    <mergeCell ref="A1320:B1320"/>
    <mergeCell ref="A1341:B1341"/>
    <mergeCell ref="A1337:B1337"/>
    <mergeCell ref="A1333:B1333"/>
    <mergeCell ref="A1329:B1329"/>
    <mergeCell ref="A1338:B1338"/>
    <mergeCell ref="A1339:B1339"/>
    <mergeCell ref="A1340:B1340"/>
    <mergeCell ref="A1334:B1334"/>
    <mergeCell ref="A1335:B1335"/>
    <mergeCell ref="A1336:B1336"/>
    <mergeCell ref="A1342:B1342"/>
    <mergeCell ref="A1343:B1343"/>
    <mergeCell ref="A1344:B1344"/>
    <mergeCell ref="A1345:B1345"/>
    <mergeCell ref="A1349:B1349"/>
    <mergeCell ref="A1346:B1346"/>
    <mergeCell ref="A1347:B1347"/>
    <mergeCell ref="A1348:B1348"/>
    <mergeCell ref="A1353:B1353"/>
    <mergeCell ref="A1350:B1350"/>
    <mergeCell ref="A1351:B1351"/>
    <mergeCell ref="A1352:B1352"/>
    <mergeCell ref="A1354:B1354"/>
    <mergeCell ref="A1355:B1355"/>
    <mergeCell ref="A1356:B1356"/>
    <mergeCell ref="A1357:B1357"/>
    <mergeCell ref="A1363:B1363"/>
    <mergeCell ref="A1358:B1358"/>
    <mergeCell ref="A1359:B1359"/>
    <mergeCell ref="A1360:B1360"/>
    <mergeCell ref="A1367:B1367"/>
    <mergeCell ref="A1366:B1366"/>
    <mergeCell ref="A1365:B1365"/>
    <mergeCell ref="A1364:B1364"/>
    <mergeCell ref="A1372:B1372"/>
    <mergeCell ref="A1373:B1373"/>
    <mergeCell ref="A1374:B1374"/>
    <mergeCell ref="A1368:B1368"/>
    <mergeCell ref="A1369:B1369"/>
    <mergeCell ref="A1370:B1370"/>
    <mergeCell ref="A1371:B1371"/>
    <mergeCell ref="A1379:B1379"/>
    <mergeCell ref="A1375:B1375"/>
    <mergeCell ref="A1376:B1376"/>
    <mergeCell ref="A1377:B1377"/>
    <mergeCell ref="A1378:B1378"/>
    <mergeCell ref="A1380:B1380"/>
    <mergeCell ref="A1381:B1381"/>
    <mergeCell ref="A1382:B1382"/>
    <mergeCell ref="A1383:B1383"/>
    <mergeCell ref="A1388:B1388"/>
    <mergeCell ref="A1387:B1387"/>
    <mergeCell ref="A1384:B1384"/>
    <mergeCell ref="A1385:B1385"/>
    <mergeCell ref="A1386:B1386"/>
    <mergeCell ref="A1392:B1392"/>
    <mergeCell ref="A1391:B1391"/>
    <mergeCell ref="A1390:B1390"/>
    <mergeCell ref="A1389:B1389"/>
    <mergeCell ref="A1396:B1396"/>
    <mergeCell ref="A1395:B1395"/>
    <mergeCell ref="A1394:B1394"/>
    <mergeCell ref="A1393:B1393"/>
    <mergeCell ref="A1400:B1400"/>
    <mergeCell ref="A1399:B1399"/>
    <mergeCell ref="A1398:B1398"/>
    <mergeCell ref="A1397:B1397"/>
    <mergeCell ref="A1404:B1404"/>
    <mergeCell ref="A1403:B1403"/>
    <mergeCell ref="A1402:B1402"/>
    <mergeCell ref="A1401:B1401"/>
    <mergeCell ref="A1408:B1408"/>
    <mergeCell ref="A1407:B1407"/>
    <mergeCell ref="A1406:B1406"/>
    <mergeCell ref="A1405:B1405"/>
    <mergeCell ref="A1412:B1412"/>
    <mergeCell ref="A1411:B1411"/>
    <mergeCell ref="A1410:B1410"/>
    <mergeCell ref="A1409:B1409"/>
    <mergeCell ref="A1416:B1416"/>
    <mergeCell ref="A1415:B1415"/>
    <mergeCell ref="A1414:B1414"/>
    <mergeCell ref="A1413:B1413"/>
    <mergeCell ref="A1420:B1420"/>
    <mergeCell ref="A1419:B1419"/>
    <mergeCell ref="A1418:B1418"/>
    <mergeCell ref="A1417:B1417"/>
    <mergeCell ref="A1424:B1424"/>
    <mergeCell ref="A1423:B1423"/>
    <mergeCell ref="A1422:B1422"/>
    <mergeCell ref="A1421:B1421"/>
    <mergeCell ref="A1429:B1429"/>
    <mergeCell ref="A1428:B1428"/>
    <mergeCell ref="A1426:B1426"/>
    <mergeCell ref="A1425:B1425"/>
    <mergeCell ref="A1435:B1435"/>
    <mergeCell ref="A1434:B1434"/>
    <mergeCell ref="A1433:B1433"/>
    <mergeCell ref="A1430:B1430"/>
    <mergeCell ref="A1439:B1439"/>
    <mergeCell ref="A1438:B1438"/>
    <mergeCell ref="A1437:B1437"/>
    <mergeCell ref="A1436:B1436"/>
    <mergeCell ref="A1443:B1443"/>
    <mergeCell ref="A1442:B1442"/>
    <mergeCell ref="A1441:B1441"/>
    <mergeCell ref="A1440:B1440"/>
    <mergeCell ref="A1447:B1447"/>
    <mergeCell ref="A1446:B1446"/>
    <mergeCell ref="A1445:B1445"/>
    <mergeCell ref="A1444:B1444"/>
    <mergeCell ref="A1451:B1451"/>
    <mergeCell ref="A1450:B1450"/>
    <mergeCell ref="A1449:B1449"/>
    <mergeCell ref="A1448:B1448"/>
    <mergeCell ref="A1455:B1455"/>
    <mergeCell ref="A1454:B1454"/>
    <mergeCell ref="A1453:B1453"/>
    <mergeCell ref="A1452:B1452"/>
    <mergeCell ref="A1459:B1459"/>
    <mergeCell ref="A1458:B1458"/>
    <mergeCell ref="A1457:B1457"/>
    <mergeCell ref="A1456:B1456"/>
    <mergeCell ref="A1463:B1463"/>
    <mergeCell ref="A1462:B1462"/>
    <mergeCell ref="A1461:B1461"/>
    <mergeCell ref="A1460:B1460"/>
    <mergeCell ref="A1467:B1467"/>
    <mergeCell ref="A1466:B1466"/>
    <mergeCell ref="A1465:B1465"/>
    <mergeCell ref="A1464:B1464"/>
    <mergeCell ref="A1471:B1471"/>
    <mergeCell ref="A1470:B1470"/>
    <mergeCell ref="A1469:B1469"/>
    <mergeCell ref="A1468:B1468"/>
    <mergeCell ref="A1475:B1475"/>
    <mergeCell ref="A1474:B1474"/>
    <mergeCell ref="A1473:B1473"/>
    <mergeCell ref="A1472:B1472"/>
    <mergeCell ref="A1479:B1479"/>
    <mergeCell ref="A1478:B1478"/>
    <mergeCell ref="A1477:B1477"/>
    <mergeCell ref="A1476:B1476"/>
    <mergeCell ref="A1483:B1483"/>
    <mergeCell ref="A1482:B1482"/>
    <mergeCell ref="A1481:B1481"/>
    <mergeCell ref="A1480:B1480"/>
    <mergeCell ref="A1490:B1490"/>
    <mergeCell ref="A1489:B1489"/>
    <mergeCell ref="A1485:B1485"/>
    <mergeCell ref="A1484:B1484"/>
    <mergeCell ref="A1486:B1486"/>
    <mergeCell ref="A1487:B1487"/>
    <mergeCell ref="A1488:B1488"/>
    <mergeCell ref="A1494:B1494"/>
    <mergeCell ref="A1493:B1493"/>
    <mergeCell ref="A1492:B1492"/>
    <mergeCell ref="A1491:B1491"/>
    <mergeCell ref="A1498:B1498"/>
    <mergeCell ref="A1497:B1497"/>
    <mergeCell ref="A1496:B1496"/>
    <mergeCell ref="A1495:B1495"/>
    <mergeCell ref="A1502:B1502"/>
    <mergeCell ref="A1501:B1501"/>
    <mergeCell ref="A1500:B1500"/>
    <mergeCell ref="A1499:B1499"/>
    <mergeCell ref="A1506:B1506"/>
    <mergeCell ref="A1505:B1505"/>
    <mergeCell ref="A1504:B1504"/>
    <mergeCell ref="A1503:B1503"/>
    <mergeCell ref="A1508:B1508"/>
    <mergeCell ref="A1507:B1507"/>
    <mergeCell ref="A1514:B1514"/>
    <mergeCell ref="A1513:B1513"/>
    <mergeCell ref="A1512:B1512"/>
    <mergeCell ref="A1511:B1511"/>
    <mergeCell ref="A1516:B1516"/>
    <mergeCell ref="A1515:B1515"/>
    <mergeCell ref="A1520:B1520"/>
    <mergeCell ref="A1519:B1519"/>
    <mergeCell ref="A1510:B1510"/>
    <mergeCell ref="A1509:B1509"/>
    <mergeCell ref="A1522:B1522"/>
    <mergeCell ref="A1531:B1531"/>
    <mergeCell ref="A1530:B1530"/>
    <mergeCell ref="A1529:B1529"/>
    <mergeCell ref="A1518:B1518"/>
    <mergeCell ref="A1517:B1517"/>
    <mergeCell ref="A1521:B1521"/>
    <mergeCell ref="A1527:B1527"/>
    <mergeCell ref="A1526:B1526"/>
    <mergeCell ref="A1525:B1525"/>
    <mergeCell ref="A1537:B1537"/>
    <mergeCell ref="A1536:B1536"/>
    <mergeCell ref="A1535:B1535"/>
    <mergeCell ref="A1532:B1532"/>
    <mergeCell ref="A1524:B1524"/>
    <mergeCell ref="A1523:B1523"/>
    <mergeCell ref="A1541:B1541"/>
    <mergeCell ref="A1540:B1540"/>
    <mergeCell ref="A1539:B1539"/>
    <mergeCell ref="A1538:B1538"/>
    <mergeCell ref="A1545:B1545"/>
    <mergeCell ref="A1544:B1544"/>
    <mergeCell ref="A1543:B1543"/>
    <mergeCell ref="A1542:B1542"/>
    <mergeCell ref="A1549:B1549"/>
    <mergeCell ref="A1548:B1548"/>
    <mergeCell ref="A1547:B1547"/>
    <mergeCell ref="A1546:B1546"/>
    <mergeCell ref="A1553:B1553"/>
    <mergeCell ref="A1552:B1552"/>
    <mergeCell ref="A1551:B1551"/>
    <mergeCell ref="A1550:B1550"/>
    <mergeCell ref="A1557:B1557"/>
    <mergeCell ref="A1556:B1556"/>
    <mergeCell ref="A1555:B1555"/>
    <mergeCell ref="A1554:B1554"/>
    <mergeCell ref="A1561:B1561"/>
    <mergeCell ref="A1560:B1560"/>
    <mergeCell ref="A1559:B1559"/>
    <mergeCell ref="A1558:B1558"/>
    <mergeCell ref="A1565:B1565"/>
    <mergeCell ref="A1564:B1564"/>
    <mergeCell ref="A1563:B1563"/>
    <mergeCell ref="A1562:B1562"/>
    <mergeCell ref="A1569:B1569"/>
    <mergeCell ref="A1568:B1568"/>
    <mergeCell ref="A1567:B1567"/>
    <mergeCell ref="A1566:B1566"/>
    <mergeCell ref="A1573:B1573"/>
    <mergeCell ref="A1572:B1572"/>
    <mergeCell ref="A1571:B1571"/>
    <mergeCell ref="A1570:B1570"/>
    <mergeCell ref="A1577:B1577"/>
    <mergeCell ref="A1576:B1576"/>
    <mergeCell ref="A1575:B1575"/>
    <mergeCell ref="A1574:B1574"/>
    <mergeCell ref="A1581:B1581"/>
    <mergeCell ref="A1580:B1580"/>
    <mergeCell ref="A1579:B1579"/>
    <mergeCell ref="A1578:B1578"/>
    <mergeCell ref="A1585:B1585"/>
    <mergeCell ref="A1584:B1584"/>
    <mergeCell ref="A1583:B1583"/>
    <mergeCell ref="A1582:B1582"/>
    <mergeCell ref="A1587:B1587"/>
    <mergeCell ref="A1586:B1586"/>
    <mergeCell ref="A1598:B1598"/>
    <mergeCell ref="A1597:B1597"/>
    <mergeCell ref="A1596:B1596"/>
    <mergeCell ref="A1595:B1595"/>
    <mergeCell ref="A1594:B1594"/>
    <mergeCell ref="A1593:B1593"/>
    <mergeCell ref="A840:B840"/>
    <mergeCell ref="F4:F5"/>
    <mergeCell ref="E4:E5"/>
    <mergeCell ref="D4:D5"/>
    <mergeCell ref="A1592:B1592"/>
    <mergeCell ref="A1528:B1528"/>
    <mergeCell ref="A1591:B1591"/>
    <mergeCell ref="A1590:B1590"/>
    <mergeCell ref="A1589:B1589"/>
    <mergeCell ref="A1588:B158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1.57421875" style="0" customWidth="1"/>
    <col min="2" max="2" width="11.140625" style="0" customWidth="1"/>
    <col min="4" max="4" width="11.7109375" style="0" customWidth="1"/>
  </cols>
  <sheetData>
    <row r="1" spans="1:4" ht="12.75">
      <c r="A1" s="202">
        <v>148358.12</v>
      </c>
      <c r="B1" s="202">
        <v>109509.6</v>
      </c>
      <c r="C1" s="202">
        <v>74821.27</v>
      </c>
      <c r="D1" s="204">
        <v>68900</v>
      </c>
    </row>
    <row r="2" spans="1:4" ht="12.75">
      <c r="A2" s="202">
        <v>169.75</v>
      </c>
      <c r="B2" s="202">
        <v>176.28</v>
      </c>
      <c r="C2" s="202">
        <v>1629.21</v>
      </c>
      <c r="D2" s="204">
        <v>58600</v>
      </c>
    </row>
    <row r="3" spans="1:4" ht="12.75">
      <c r="A3" s="202">
        <v>18.1</v>
      </c>
      <c r="B3" s="203">
        <f>SUM(B1:B2)</f>
        <v>109685.88</v>
      </c>
      <c r="C3" s="203">
        <f>SUM(C1:C2)</f>
        <v>76450.48000000001</v>
      </c>
      <c r="D3">
        <f>D1-D2</f>
        <v>10300</v>
      </c>
    </row>
    <row r="4" ht="12.75">
      <c r="A4" s="203">
        <f>SUM(A1:A3)</f>
        <v>148545.97</v>
      </c>
    </row>
    <row r="7" spans="1:2" ht="12.75">
      <c r="A7" s="205" t="s">
        <v>571</v>
      </c>
      <c r="B7">
        <v>286215.02</v>
      </c>
    </row>
    <row r="8" spans="1:2" ht="12.75">
      <c r="A8" s="205" t="s">
        <v>572</v>
      </c>
      <c r="B8">
        <v>354915.4</v>
      </c>
    </row>
    <row r="9" spans="1:2" ht="12.75">
      <c r="A9" s="205" t="s">
        <v>573</v>
      </c>
      <c r="B9">
        <v>109685.88</v>
      </c>
    </row>
    <row r="10" spans="1:2" ht="12.75">
      <c r="A10" s="205" t="s">
        <v>574</v>
      </c>
      <c r="B10">
        <v>870307.61</v>
      </c>
    </row>
    <row r="11" spans="1:2" ht="12.75">
      <c r="A11" s="205" t="s">
        <v>575</v>
      </c>
      <c r="B11">
        <v>1400</v>
      </c>
    </row>
    <row r="12" ht="12.75">
      <c r="A12" s="205" t="s">
        <v>576</v>
      </c>
    </row>
    <row r="13" spans="1:2" ht="12.75">
      <c r="A13" s="205" t="s">
        <v>577</v>
      </c>
      <c r="B13">
        <v>39424.76</v>
      </c>
    </row>
    <row r="14" spans="1:2" ht="12.75">
      <c r="A14" s="205" t="s">
        <v>578</v>
      </c>
      <c r="B14">
        <v>312660</v>
      </c>
    </row>
    <row r="15" spans="1:2" ht="12.75">
      <c r="A15" s="205" t="s">
        <v>579</v>
      </c>
      <c r="B15">
        <v>98600</v>
      </c>
    </row>
    <row r="16" spans="1:2" ht="12.75">
      <c r="A16" s="205" t="s">
        <v>580</v>
      </c>
      <c r="B16">
        <v>1370600</v>
      </c>
    </row>
    <row r="18" spans="1:2" ht="12.75">
      <c r="A18" s="205" t="s">
        <v>581</v>
      </c>
      <c r="B18">
        <v>26500</v>
      </c>
    </row>
    <row r="19" spans="1:2" ht="12.75">
      <c r="A19" s="205" t="s">
        <v>582</v>
      </c>
      <c r="B19">
        <v>58600</v>
      </c>
    </row>
    <row r="28" ht="12.75">
      <c r="B28">
        <f>SUM(B7:B27)</f>
        <v>3528908.67</v>
      </c>
    </row>
    <row r="31" ht="12.75">
      <c r="A31">
        <v>302</v>
      </c>
    </row>
    <row r="32" spans="1:8" ht="12.75">
      <c r="A32">
        <v>221</v>
      </c>
      <c r="C32">
        <v>40725.37</v>
      </c>
      <c r="H32">
        <v>157.9</v>
      </c>
    </row>
    <row r="33" spans="1:8" ht="12.75">
      <c r="A33">
        <v>223</v>
      </c>
      <c r="B33">
        <v>104</v>
      </c>
      <c r="C33">
        <v>86338.61</v>
      </c>
      <c r="H33">
        <v>354.9</v>
      </c>
    </row>
    <row r="34" spans="2:8" ht="12.75">
      <c r="B34">
        <v>503670</v>
      </c>
      <c r="C34">
        <v>80239.65</v>
      </c>
      <c r="H34">
        <f>SUM(H32:H33)</f>
        <v>512.8</v>
      </c>
    </row>
    <row r="35" spans="2:8" ht="12.75">
      <c r="B35">
        <v>503680</v>
      </c>
      <c r="C35">
        <v>107849.42</v>
      </c>
      <c r="H35">
        <v>328.3</v>
      </c>
    </row>
    <row r="36" spans="1:8" ht="12.75">
      <c r="A36">
        <v>225</v>
      </c>
      <c r="H36">
        <f>H34-H35</f>
        <v>184.49999999999994</v>
      </c>
    </row>
    <row r="39" spans="2:3" ht="12.75">
      <c r="B39">
        <v>503</v>
      </c>
      <c r="C39">
        <v>22083</v>
      </c>
    </row>
    <row r="40" spans="2:3" ht="12.75">
      <c r="B40">
        <v>113</v>
      </c>
      <c r="C40">
        <v>99500</v>
      </c>
    </row>
    <row r="41" spans="2:3" ht="12.75">
      <c r="B41">
        <v>409</v>
      </c>
      <c r="C41">
        <v>328272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1.140625" style="0" customWidth="1"/>
    <col min="2" max="2" width="23.28125" style="0" customWidth="1"/>
    <col min="3" max="3" width="13.57421875" style="0" customWidth="1"/>
    <col min="4" max="4" width="17.7109375" style="0" customWidth="1"/>
    <col min="5" max="5" width="13.28125" style="0" customWidth="1"/>
    <col min="6" max="6" width="23.421875" style="0" customWidth="1"/>
    <col min="7" max="7" width="14.140625" style="0" customWidth="1"/>
  </cols>
  <sheetData>
    <row r="1" spans="1:8" ht="18">
      <c r="A1" s="206"/>
      <c r="B1" s="87"/>
      <c r="C1" s="72"/>
      <c r="D1" s="207"/>
      <c r="E1" s="207"/>
      <c r="F1" s="34"/>
      <c r="G1" s="202"/>
      <c r="H1" s="202"/>
    </row>
    <row r="2" spans="1:8" ht="18">
      <c r="A2" s="206"/>
      <c r="B2" s="88"/>
      <c r="C2" s="79"/>
      <c r="D2" s="208"/>
      <c r="E2" s="208"/>
      <c r="F2" s="34"/>
      <c r="G2" s="202"/>
      <c r="H2" s="202"/>
    </row>
    <row r="3" spans="1:8" ht="18">
      <c r="A3" s="207"/>
      <c r="B3" s="88"/>
      <c r="C3" s="79"/>
      <c r="D3" s="208"/>
      <c r="E3" s="208"/>
      <c r="F3" s="34"/>
      <c r="G3" s="202"/>
      <c r="H3" s="202"/>
    </row>
    <row r="4" spans="1:8" ht="15">
      <c r="A4" s="87"/>
      <c r="B4" s="87"/>
      <c r="C4" s="72"/>
      <c r="D4" s="241"/>
      <c r="E4" s="242"/>
      <c r="F4" s="243"/>
      <c r="G4" s="202"/>
      <c r="H4" s="202"/>
    </row>
    <row r="5" spans="1:8" ht="15">
      <c r="A5" s="209"/>
      <c r="B5" s="87"/>
      <c r="C5" s="72"/>
      <c r="D5" s="241"/>
      <c r="E5" s="242"/>
      <c r="F5" s="243"/>
      <c r="G5" s="202"/>
      <c r="H5" s="202"/>
    </row>
    <row r="6" spans="1:8" ht="15.75">
      <c r="A6" s="31"/>
      <c r="B6" s="32"/>
      <c r="C6" s="72"/>
      <c r="D6" s="15"/>
      <c r="E6" s="15"/>
      <c r="F6" s="34"/>
      <c r="G6" s="202"/>
      <c r="H6" s="202"/>
    </row>
    <row r="7" spans="1:8" ht="12.75">
      <c r="A7" s="35"/>
      <c r="B7" s="36"/>
      <c r="C7" s="70"/>
      <c r="D7" s="86"/>
      <c r="E7" s="86"/>
      <c r="F7" s="39"/>
      <c r="G7" s="73"/>
      <c r="H7" s="202"/>
    </row>
    <row r="8" spans="1:8" ht="12.75">
      <c r="A8" s="175"/>
      <c r="B8" s="176"/>
      <c r="C8" s="84"/>
      <c r="D8" s="85"/>
      <c r="E8" s="85"/>
      <c r="F8" s="64"/>
      <c r="G8" s="73"/>
      <c r="H8" s="202"/>
    </row>
    <row r="9" spans="1:8" ht="12.75">
      <c r="A9" s="177"/>
      <c r="B9" s="178"/>
      <c r="C9" s="99"/>
      <c r="D9" s="210"/>
      <c r="E9" s="210"/>
      <c r="F9" s="100"/>
      <c r="G9" s="73"/>
      <c r="H9" s="202"/>
    </row>
    <row r="10" spans="1:8" ht="12.75">
      <c r="A10" s="193"/>
      <c r="B10" s="194"/>
      <c r="C10" s="105"/>
      <c r="D10" s="211"/>
      <c r="E10" s="211"/>
      <c r="F10" s="192"/>
      <c r="G10" s="73"/>
      <c r="H10" s="202"/>
    </row>
    <row r="11" spans="1:8" ht="12.75">
      <c r="A11" s="174"/>
      <c r="B11" s="173"/>
      <c r="C11" s="72"/>
      <c r="D11" s="6"/>
      <c r="E11" s="6"/>
      <c r="F11" s="41"/>
      <c r="G11" s="73"/>
      <c r="H11" s="202"/>
    </row>
    <row r="12" spans="1:8" ht="12.75">
      <c r="A12" s="174"/>
      <c r="B12" s="173"/>
      <c r="C12" s="72"/>
      <c r="D12" s="6"/>
      <c r="E12" s="6"/>
      <c r="F12" s="41"/>
      <c r="G12" s="73"/>
      <c r="H12" s="202"/>
    </row>
    <row r="13" spans="1:8" ht="12.75">
      <c r="A13" s="174"/>
      <c r="B13" s="173"/>
      <c r="C13" s="72"/>
      <c r="D13" s="6"/>
      <c r="E13" s="6"/>
      <c r="F13" s="41"/>
      <c r="G13" s="73"/>
      <c r="H13" s="202"/>
    </row>
    <row r="14" spans="1:8" ht="12.75">
      <c r="A14" s="174"/>
      <c r="B14" s="173"/>
      <c r="C14" s="72"/>
      <c r="D14" s="6"/>
      <c r="E14" s="6"/>
      <c r="F14" s="41"/>
      <c r="G14" s="73"/>
      <c r="H14" s="202"/>
    </row>
    <row r="15" spans="1:8" ht="12.75">
      <c r="A15" s="177"/>
      <c r="B15" s="178"/>
      <c r="C15" s="99"/>
      <c r="D15" s="210"/>
      <c r="E15" s="210"/>
      <c r="F15" s="100"/>
      <c r="G15" s="73"/>
      <c r="H15" s="202"/>
    </row>
    <row r="16" spans="1:8" ht="12.75">
      <c r="A16" s="193"/>
      <c r="B16" s="194"/>
      <c r="C16" s="105"/>
      <c r="D16" s="211"/>
      <c r="E16" s="211"/>
      <c r="F16" s="192"/>
      <c r="G16" s="73"/>
      <c r="H16" s="202"/>
    </row>
    <row r="17" spans="1:8" ht="12.75">
      <c r="A17" s="174"/>
      <c r="B17" s="173"/>
      <c r="C17" s="72"/>
      <c r="D17" s="6"/>
      <c r="E17" s="6"/>
      <c r="F17" s="41"/>
      <c r="G17" s="73"/>
      <c r="H17" s="202"/>
    </row>
    <row r="18" spans="1:8" ht="12.75">
      <c r="A18" s="174"/>
      <c r="B18" s="173"/>
      <c r="C18" s="72"/>
      <c r="D18" s="6"/>
      <c r="E18" s="6"/>
      <c r="F18" s="41"/>
      <c r="G18" s="73"/>
      <c r="H18" s="202"/>
    </row>
    <row r="19" spans="1:8" ht="12.75">
      <c r="A19" s="174"/>
      <c r="B19" s="173"/>
      <c r="C19" s="72"/>
      <c r="D19" s="6"/>
      <c r="E19" s="6"/>
      <c r="F19" s="41"/>
      <c r="G19" s="73"/>
      <c r="H19" s="202"/>
    </row>
    <row r="20" spans="1:8" ht="12.75">
      <c r="A20" s="174"/>
      <c r="B20" s="173"/>
      <c r="C20" s="72"/>
      <c r="D20" s="6"/>
      <c r="E20" s="6"/>
      <c r="F20" s="41"/>
      <c r="G20" s="73"/>
      <c r="H20" s="202"/>
    </row>
    <row r="21" spans="1:8" ht="12.75">
      <c r="A21" s="183"/>
      <c r="B21" s="184"/>
      <c r="C21" s="99"/>
      <c r="D21" s="210"/>
      <c r="E21" s="210"/>
      <c r="F21" s="100"/>
      <c r="G21" s="73"/>
      <c r="H21" s="202"/>
    </row>
    <row r="22" spans="1:8" ht="12.75">
      <c r="A22" s="189"/>
      <c r="B22" s="190"/>
      <c r="C22" s="105"/>
      <c r="D22" s="211"/>
      <c r="E22" s="211"/>
      <c r="F22" s="192"/>
      <c r="G22" s="73"/>
      <c r="H22" s="202"/>
    </row>
    <row r="23" spans="1:8" ht="12.75">
      <c r="A23" s="172"/>
      <c r="B23" s="171"/>
      <c r="C23" s="72"/>
      <c r="D23" s="6"/>
      <c r="E23" s="6"/>
      <c r="F23" s="41"/>
      <c r="G23" s="73"/>
      <c r="H23" s="202"/>
    </row>
    <row r="24" spans="1:8" ht="12.75">
      <c r="A24" s="183"/>
      <c r="B24" s="184"/>
      <c r="C24" s="99"/>
      <c r="D24" s="210"/>
      <c r="E24" s="210"/>
      <c r="F24" s="100"/>
      <c r="G24" s="73"/>
      <c r="H24" s="202"/>
    </row>
    <row r="25" spans="1:8" ht="12.75">
      <c r="A25" s="189"/>
      <c r="B25" s="190"/>
      <c r="C25" s="105"/>
      <c r="D25" s="211"/>
      <c r="E25" s="211"/>
      <c r="F25" s="192"/>
      <c r="G25" s="73"/>
      <c r="H25" s="202"/>
    </row>
    <row r="26" spans="1:8" ht="12.75">
      <c r="A26" s="172"/>
      <c r="B26" s="171"/>
      <c r="C26" s="72"/>
      <c r="D26" s="6"/>
      <c r="E26" s="6"/>
      <c r="F26" s="41"/>
      <c r="G26" s="73"/>
      <c r="H26" s="202"/>
    </row>
    <row r="27" spans="1:8" ht="12.75">
      <c r="A27" s="172"/>
      <c r="B27" s="171"/>
      <c r="C27" s="72"/>
      <c r="D27" s="6"/>
      <c r="E27" s="6"/>
      <c r="F27" s="41"/>
      <c r="G27" s="73"/>
      <c r="H27" s="202"/>
    </row>
    <row r="28" spans="1:8" ht="12.75">
      <c r="A28" s="189"/>
      <c r="B28" s="190"/>
      <c r="C28" s="105"/>
      <c r="D28" s="211"/>
      <c r="E28" s="211"/>
      <c r="F28" s="192"/>
      <c r="G28" s="73"/>
      <c r="H28" s="202"/>
    </row>
    <row r="29" spans="1:8" ht="12.75">
      <c r="A29" s="185"/>
      <c r="B29" s="186"/>
      <c r="C29" s="76"/>
      <c r="D29" s="17"/>
      <c r="E29" s="17"/>
      <c r="F29" s="77"/>
      <c r="G29" s="73"/>
      <c r="H29" s="202"/>
    </row>
    <row r="30" spans="1:8" ht="12.75">
      <c r="A30" s="172"/>
      <c r="B30" s="171"/>
      <c r="C30" s="72"/>
      <c r="D30" s="6"/>
      <c r="E30" s="6"/>
      <c r="F30" s="41"/>
      <c r="G30" s="73"/>
      <c r="H30" s="202"/>
    </row>
    <row r="31" spans="1:8" ht="12.75">
      <c r="A31" s="172"/>
      <c r="B31" s="171"/>
      <c r="C31" s="72"/>
      <c r="D31" s="6"/>
      <c r="E31" s="6"/>
      <c r="F31" s="41"/>
      <c r="G31" s="73"/>
      <c r="H31" s="202"/>
    </row>
    <row r="32" spans="1:8" ht="12.75">
      <c r="A32" s="185"/>
      <c r="B32" s="186"/>
      <c r="C32" s="76"/>
      <c r="D32" s="17"/>
      <c r="E32" s="17"/>
      <c r="F32" s="77"/>
      <c r="G32" s="73"/>
      <c r="H32" s="202"/>
    </row>
    <row r="33" spans="1:8" ht="12.75">
      <c r="A33" s="172"/>
      <c r="B33" s="171"/>
      <c r="C33" s="72"/>
      <c r="D33" s="6"/>
      <c r="E33" s="6"/>
      <c r="F33" s="41"/>
      <c r="G33" s="73"/>
      <c r="H33" s="202"/>
    </row>
    <row r="34" spans="1:8" ht="12.75">
      <c r="A34" s="172"/>
      <c r="B34" s="171"/>
      <c r="C34" s="72"/>
      <c r="D34" s="6"/>
      <c r="E34" s="6"/>
      <c r="F34" s="41"/>
      <c r="G34" s="73"/>
      <c r="H34" s="202"/>
    </row>
    <row r="35" spans="1:8" ht="12.75">
      <c r="A35" s="183"/>
      <c r="B35" s="184"/>
      <c r="C35" s="99"/>
      <c r="D35" s="210"/>
      <c r="E35" s="210"/>
      <c r="F35" s="100"/>
      <c r="G35" s="73"/>
      <c r="H35" s="202"/>
    </row>
    <row r="36" spans="1:8" ht="12.75">
      <c r="A36" s="189"/>
      <c r="B36" s="190"/>
      <c r="C36" s="105"/>
      <c r="D36" s="211"/>
      <c r="E36" s="211"/>
      <c r="F36" s="192"/>
      <c r="G36" s="73"/>
      <c r="H36" s="202"/>
    </row>
    <row r="37" spans="1:8" ht="12.75">
      <c r="A37" s="172"/>
      <c r="B37" s="171"/>
      <c r="C37" s="72"/>
      <c r="D37" s="6"/>
      <c r="E37" s="6"/>
      <c r="F37" s="41"/>
      <c r="G37" s="73"/>
      <c r="H37" s="202"/>
    </row>
    <row r="38" spans="1:8" ht="12.75">
      <c r="A38" s="183"/>
      <c r="B38" s="184"/>
      <c r="C38" s="99"/>
      <c r="D38" s="210"/>
      <c r="E38" s="210"/>
      <c r="F38" s="100"/>
      <c r="G38" s="73"/>
      <c r="H38" s="202"/>
    </row>
    <row r="39" spans="1:8" ht="12.75">
      <c r="A39" s="189"/>
      <c r="B39" s="190"/>
      <c r="C39" s="105"/>
      <c r="D39" s="211"/>
      <c r="E39" s="211"/>
      <c r="F39" s="192"/>
      <c r="G39" s="73"/>
      <c r="H39" s="202"/>
    </row>
    <row r="40" spans="1:8" ht="12.75">
      <c r="A40" s="185"/>
      <c r="B40" s="186"/>
      <c r="C40" s="76"/>
      <c r="D40" s="17"/>
      <c r="E40" s="17"/>
      <c r="F40" s="77"/>
      <c r="G40" s="73"/>
      <c r="H40" s="202"/>
    </row>
    <row r="41" spans="1:8" ht="12.75">
      <c r="A41" s="172"/>
      <c r="B41" s="171"/>
      <c r="C41" s="72"/>
      <c r="D41" s="6"/>
      <c r="E41" s="6"/>
      <c r="F41" s="41"/>
      <c r="G41" s="73"/>
      <c r="H41" s="202"/>
    </row>
    <row r="42" spans="1:8" ht="12.75">
      <c r="A42" s="172"/>
      <c r="B42" s="171"/>
      <c r="C42" s="72"/>
      <c r="D42" s="6"/>
      <c r="E42" s="6"/>
      <c r="F42" s="41"/>
      <c r="G42" s="73"/>
      <c r="H42" s="202"/>
    </row>
    <row r="43" spans="1:8" ht="12.75">
      <c r="A43" s="187"/>
      <c r="B43" s="188"/>
      <c r="C43" s="84"/>
      <c r="D43" s="85"/>
      <c r="E43" s="85"/>
      <c r="F43" s="64"/>
      <c r="G43" s="73"/>
      <c r="H43" s="202"/>
    </row>
    <row r="44" spans="1:8" ht="12.75">
      <c r="A44" s="183"/>
      <c r="B44" s="184"/>
      <c r="C44" s="99"/>
      <c r="D44" s="210"/>
      <c r="E44" s="210"/>
      <c r="F44" s="100"/>
      <c r="G44" s="73"/>
      <c r="H44" s="202"/>
    </row>
    <row r="45" spans="1:8" ht="12.75">
      <c r="A45" s="189"/>
      <c r="B45" s="190"/>
      <c r="C45" s="105"/>
      <c r="D45" s="211"/>
      <c r="E45" s="211"/>
      <c r="F45" s="192"/>
      <c r="G45" s="73"/>
      <c r="H45" s="202"/>
    </row>
    <row r="46" spans="1:8" ht="12.75">
      <c r="A46" s="185"/>
      <c r="B46" s="186"/>
      <c r="C46" s="76"/>
      <c r="D46" s="17"/>
      <c r="E46" s="17"/>
      <c r="F46" s="77"/>
      <c r="G46" s="73"/>
      <c r="H46" s="202"/>
    </row>
    <row r="47" spans="1:8" ht="12.75">
      <c r="A47" s="172"/>
      <c r="B47" s="171"/>
      <c r="C47" s="72"/>
      <c r="D47" s="6"/>
      <c r="E47" s="6"/>
      <c r="F47" s="41"/>
      <c r="G47" s="73"/>
      <c r="H47" s="202"/>
    </row>
    <row r="48" spans="1:8" ht="12.75">
      <c r="A48" s="185"/>
      <c r="B48" s="186"/>
      <c r="C48" s="76"/>
      <c r="D48" s="17"/>
      <c r="E48" s="17"/>
      <c r="F48" s="77"/>
      <c r="G48" s="73"/>
      <c r="H48" s="202"/>
    </row>
    <row r="49" spans="1:8" ht="12.75">
      <c r="A49" s="172"/>
      <c r="B49" s="171"/>
      <c r="C49" s="72"/>
      <c r="D49" s="6"/>
      <c r="E49" s="6"/>
      <c r="F49" s="41"/>
      <c r="G49" s="73"/>
      <c r="H49" s="202"/>
    </row>
    <row r="50" spans="1:8" ht="12.75">
      <c r="A50" s="185"/>
      <c r="B50" s="186"/>
      <c r="C50" s="76"/>
      <c r="D50" s="17"/>
      <c r="E50" s="17"/>
      <c r="F50" s="77"/>
      <c r="G50" s="73"/>
      <c r="H50" s="202"/>
    </row>
    <row r="51" spans="1:8" ht="12.75">
      <c r="A51" s="172"/>
      <c r="B51" s="171"/>
      <c r="C51" s="72"/>
      <c r="D51" s="6"/>
      <c r="E51" s="6"/>
      <c r="F51" s="41"/>
      <c r="G51" s="73"/>
      <c r="H51" s="202"/>
    </row>
    <row r="52" spans="1:8" ht="12.75">
      <c r="A52" s="172"/>
      <c r="B52" s="171"/>
      <c r="C52" s="72"/>
      <c r="D52" s="6"/>
      <c r="E52" s="6"/>
      <c r="F52" s="41"/>
      <c r="G52" s="73"/>
      <c r="H52" s="202"/>
    </row>
    <row r="53" spans="1:8" ht="12.75">
      <c r="A53" s="189"/>
      <c r="B53" s="190"/>
      <c r="C53" s="105"/>
      <c r="D53" s="211"/>
      <c r="E53" s="211"/>
      <c r="F53" s="192"/>
      <c r="G53" s="73"/>
      <c r="H53" s="202"/>
    </row>
    <row r="54" spans="1:8" ht="12.75">
      <c r="A54" s="185"/>
      <c r="B54" s="186"/>
      <c r="C54" s="76"/>
      <c r="D54" s="17"/>
      <c r="E54" s="17"/>
      <c r="F54" s="77"/>
      <c r="G54" s="73"/>
      <c r="H54" s="202"/>
    </row>
    <row r="55" spans="1:8" ht="12.75">
      <c r="A55" s="172"/>
      <c r="B55" s="171"/>
      <c r="C55" s="72"/>
      <c r="D55" s="6"/>
      <c r="E55" s="6"/>
      <c r="F55" s="41"/>
      <c r="G55" s="73"/>
      <c r="H55" s="202"/>
    </row>
    <row r="56" spans="1:8" ht="12.75">
      <c r="A56" s="189"/>
      <c r="B56" s="190"/>
      <c r="C56" s="105"/>
      <c r="D56" s="211"/>
      <c r="E56" s="211"/>
      <c r="F56" s="192"/>
      <c r="G56" s="73"/>
      <c r="H56" s="202"/>
    </row>
    <row r="57" spans="1:8" ht="12.75">
      <c r="A57" s="185"/>
      <c r="B57" s="186"/>
      <c r="C57" s="76"/>
      <c r="D57" s="17"/>
      <c r="E57" s="17"/>
      <c r="F57" s="77"/>
      <c r="G57" s="73"/>
      <c r="H57" s="202"/>
    </row>
    <row r="58" spans="1:8" ht="12.75">
      <c r="A58" s="172"/>
      <c r="B58" s="171"/>
      <c r="C58" s="72"/>
      <c r="D58" s="6"/>
      <c r="E58" s="6"/>
      <c r="F58" s="41"/>
      <c r="G58" s="73"/>
      <c r="H58" s="202"/>
    </row>
    <row r="59" spans="1:8" ht="12.75">
      <c r="A59" s="183"/>
      <c r="B59" s="184"/>
      <c r="C59" s="99"/>
      <c r="D59" s="210"/>
      <c r="E59" s="210"/>
      <c r="F59" s="100"/>
      <c r="G59" s="73"/>
      <c r="H59" s="202"/>
    </row>
    <row r="60" spans="1:8" ht="12.75">
      <c r="A60" s="189"/>
      <c r="B60" s="190"/>
      <c r="C60" s="105"/>
      <c r="D60" s="211"/>
      <c r="E60" s="211"/>
      <c r="F60" s="192"/>
      <c r="G60" s="73"/>
      <c r="H60" s="202"/>
    </row>
    <row r="61" spans="1:8" ht="12.75">
      <c r="A61" s="185"/>
      <c r="B61" s="186"/>
      <c r="C61" s="76"/>
      <c r="D61" s="17"/>
      <c r="E61" s="17"/>
      <c r="F61" s="77"/>
      <c r="G61" s="73"/>
      <c r="H61" s="202"/>
    </row>
    <row r="62" spans="1:8" ht="12.75">
      <c r="A62" s="172"/>
      <c r="B62" s="171"/>
      <c r="C62" s="72"/>
      <c r="D62" s="6"/>
      <c r="E62" s="6"/>
      <c r="F62" s="41"/>
      <c r="G62" s="73"/>
      <c r="H62" s="202"/>
    </row>
    <row r="63" spans="1:8" ht="12.75">
      <c r="A63" s="172"/>
      <c r="B63" s="171"/>
      <c r="C63" s="72"/>
      <c r="D63" s="6"/>
      <c r="E63" s="6"/>
      <c r="F63" s="41"/>
      <c r="G63" s="73"/>
      <c r="H63" s="202"/>
    </row>
    <row r="64" spans="1:8" ht="12.75">
      <c r="A64" s="183"/>
      <c r="B64" s="184"/>
      <c r="C64" s="99"/>
      <c r="D64" s="210"/>
      <c r="E64" s="210"/>
      <c r="F64" s="100"/>
      <c r="G64" s="73"/>
      <c r="H64" s="202"/>
    </row>
    <row r="65" spans="1:8" ht="12.75">
      <c r="A65" s="189"/>
      <c r="B65" s="190"/>
      <c r="C65" s="105"/>
      <c r="D65" s="211"/>
      <c r="E65" s="211"/>
      <c r="F65" s="192"/>
      <c r="G65" s="73"/>
      <c r="H65" s="202"/>
    </row>
    <row r="66" spans="1:8" ht="12.75">
      <c r="A66" s="185"/>
      <c r="B66" s="186"/>
      <c r="C66" s="76"/>
      <c r="D66" s="17"/>
      <c r="E66" s="17"/>
      <c r="F66" s="77"/>
      <c r="G66" s="73"/>
      <c r="H66" s="202"/>
    </row>
    <row r="67" spans="1:8" ht="12.75">
      <c r="A67" s="172"/>
      <c r="B67" s="171"/>
      <c r="C67" s="72"/>
      <c r="D67" s="6"/>
      <c r="E67" s="6"/>
      <c r="F67" s="41"/>
      <c r="G67" s="73"/>
      <c r="H67" s="202"/>
    </row>
    <row r="68" spans="1:8" ht="12.75">
      <c r="A68" s="185"/>
      <c r="B68" s="186"/>
      <c r="C68" s="76"/>
      <c r="D68" s="17"/>
      <c r="E68" s="17"/>
      <c r="F68" s="77"/>
      <c r="G68" s="73"/>
      <c r="H68" s="202"/>
    </row>
    <row r="69" spans="1:8" ht="12.75">
      <c r="A69" s="172"/>
      <c r="B69" s="171"/>
      <c r="C69" s="72"/>
      <c r="D69" s="6"/>
      <c r="E69" s="6"/>
      <c r="F69" s="41"/>
      <c r="G69" s="73"/>
      <c r="H69" s="202"/>
    </row>
    <row r="70" spans="1:8" ht="12.75">
      <c r="A70" s="189"/>
      <c r="B70" s="190"/>
      <c r="C70" s="105"/>
      <c r="D70" s="211"/>
      <c r="E70" s="211"/>
      <c r="F70" s="192"/>
      <c r="G70" s="73"/>
      <c r="H70" s="202"/>
    </row>
    <row r="71" spans="1:8" ht="12.75">
      <c r="A71" s="185"/>
      <c r="B71" s="186"/>
      <c r="C71" s="76"/>
      <c r="D71" s="17"/>
      <c r="E71" s="17"/>
      <c r="F71" s="77"/>
      <c r="G71" s="73"/>
      <c r="H71" s="202"/>
    </row>
    <row r="72" spans="1:8" ht="12.75">
      <c r="A72" s="172"/>
      <c r="B72" s="171"/>
      <c r="C72" s="72"/>
      <c r="D72" s="6"/>
      <c r="E72" s="6"/>
      <c r="F72" s="41"/>
      <c r="G72" s="73"/>
      <c r="H72" s="202"/>
    </row>
    <row r="73" spans="1:8" ht="12.75">
      <c r="A73" s="172"/>
      <c r="B73" s="171"/>
      <c r="C73" s="72"/>
      <c r="D73" s="6"/>
      <c r="E73" s="6"/>
      <c r="F73" s="41"/>
      <c r="G73" s="73"/>
      <c r="H73" s="202"/>
    </row>
    <row r="74" spans="1:8" ht="12.75">
      <c r="A74" s="185"/>
      <c r="B74" s="186"/>
      <c r="C74" s="76"/>
      <c r="D74" s="17"/>
      <c r="E74" s="17"/>
      <c r="F74" s="77"/>
      <c r="G74" s="73"/>
      <c r="H74" s="202"/>
    </row>
    <row r="75" spans="1:8" ht="12.75">
      <c r="A75" s="172"/>
      <c r="B75" s="171"/>
      <c r="C75" s="72"/>
      <c r="D75" s="6"/>
      <c r="E75" s="6"/>
      <c r="F75" s="41"/>
      <c r="G75" s="73"/>
      <c r="H75" s="202"/>
    </row>
    <row r="76" spans="1:8" ht="12.75">
      <c r="A76" s="183"/>
      <c r="B76" s="184"/>
      <c r="C76" s="99"/>
      <c r="D76" s="210"/>
      <c r="E76" s="210"/>
      <c r="F76" s="100"/>
      <c r="G76" s="73"/>
      <c r="H76" s="202"/>
    </row>
    <row r="77" spans="1:8" ht="12.75">
      <c r="A77" s="189"/>
      <c r="B77" s="190"/>
      <c r="C77" s="105"/>
      <c r="D77" s="211"/>
      <c r="E77" s="211"/>
      <c r="F77" s="192"/>
      <c r="G77" s="73"/>
      <c r="H77" s="202"/>
    </row>
    <row r="78" spans="1:8" ht="12.75">
      <c r="A78" s="172"/>
      <c r="B78" s="171"/>
      <c r="C78" s="72"/>
      <c r="D78" s="6"/>
      <c r="E78" s="6"/>
      <c r="F78" s="41"/>
      <c r="G78" s="73"/>
      <c r="H78" s="202"/>
    </row>
    <row r="79" spans="1:8" ht="12.75">
      <c r="A79" s="172"/>
      <c r="B79" s="171"/>
      <c r="C79" s="72"/>
      <c r="D79" s="6"/>
      <c r="E79" s="6"/>
      <c r="F79" s="41"/>
      <c r="G79" s="73"/>
      <c r="H79" s="202"/>
    </row>
    <row r="80" spans="1:8" ht="12.75">
      <c r="A80" s="183"/>
      <c r="B80" s="184"/>
      <c r="C80" s="99"/>
      <c r="D80" s="210"/>
      <c r="E80" s="210"/>
      <c r="F80" s="100"/>
      <c r="G80" s="73"/>
      <c r="H80" s="202"/>
    </row>
    <row r="81" spans="1:8" ht="12.75">
      <c r="A81" s="189"/>
      <c r="B81" s="190"/>
      <c r="C81" s="105"/>
      <c r="D81" s="211"/>
      <c r="E81" s="211"/>
      <c r="F81" s="192"/>
      <c r="G81" s="73"/>
      <c r="H81" s="202"/>
    </row>
    <row r="82" spans="1:8" ht="12.75">
      <c r="A82" s="172"/>
      <c r="B82" s="171"/>
      <c r="C82" s="72"/>
      <c r="D82" s="6"/>
      <c r="E82" s="6"/>
      <c r="F82" s="41"/>
      <c r="G82" s="73"/>
      <c r="H82" s="202"/>
    </row>
    <row r="83" spans="1:8" ht="12.75">
      <c r="A83" s="172"/>
      <c r="B83" s="171"/>
      <c r="C83" s="72"/>
      <c r="D83" s="6"/>
      <c r="E83" s="6"/>
      <c r="F83" s="41"/>
      <c r="G83" s="73"/>
      <c r="H83" s="202"/>
    </row>
    <row r="84" spans="1:8" ht="12.75">
      <c r="A84" s="189"/>
      <c r="B84" s="190"/>
      <c r="C84" s="105"/>
      <c r="D84" s="211"/>
      <c r="E84" s="211"/>
      <c r="F84" s="192"/>
      <c r="G84" s="73"/>
      <c r="H84" s="202"/>
    </row>
    <row r="85" spans="1:8" ht="12.75">
      <c r="A85" s="172"/>
      <c r="B85" s="171"/>
      <c r="C85" s="72"/>
      <c r="D85" s="6"/>
      <c r="E85" s="6"/>
      <c r="F85" s="41"/>
      <c r="G85" s="73"/>
      <c r="H85" s="202"/>
    </row>
    <row r="86" spans="1:8" ht="12.75">
      <c r="A86" s="172"/>
      <c r="B86" s="171"/>
      <c r="C86" s="72"/>
      <c r="D86" s="6"/>
      <c r="E86" s="6"/>
      <c r="F86" s="41"/>
      <c r="G86" s="73"/>
      <c r="H86" s="202"/>
    </row>
    <row r="87" spans="1:8" ht="12.75">
      <c r="A87" s="196"/>
      <c r="B87" s="197"/>
      <c r="C87" s="72"/>
      <c r="D87" s="6"/>
      <c r="E87" s="6"/>
      <c r="F87" s="41"/>
      <c r="G87" s="73"/>
      <c r="H87" s="202"/>
    </row>
    <row r="88" spans="1:8" ht="12.75">
      <c r="A88" s="130"/>
      <c r="B88" s="131"/>
      <c r="C88" s="72"/>
      <c r="D88" s="6"/>
      <c r="E88" s="6"/>
      <c r="F88" s="41"/>
      <c r="G88" s="73"/>
      <c r="H88" s="202"/>
    </row>
    <row r="89" spans="1:8" ht="12.75">
      <c r="A89" s="35"/>
      <c r="B89" s="36"/>
      <c r="C89" s="70"/>
      <c r="D89" s="86"/>
      <c r="E89" s="86"/>
      <c r="F89" s="39"/>
      <c r="G89" s="212"/>
      <c r="H89" s="202"/>
    </row>
    <row r="90" spans="1:8" ht="12.75">
      <c r="A90" s="35"/>
      <c r="B90" s="36"/>
      <c r="C90" s="70"/>
      <c r="D90" s="86"/>
      <c r="E90" s="86"/>
      <c r="F90" s="39"/>
      <c r="G90" s="212"/>
      <c r="H90" s="202"/>
    </row>
    <row r="91" spans="1:8" ht="12.75">
      <c r="A91" s="117"/>
      <c r="B91" s="118"/>
      <c r="C91" s="213"/>
      <c r="D91" s="214"/>
      <c r="E91" s="214"/>
      <c r="F91" s="41"/>
      <c r="G91" s="212"/>
      <c r="H91" s="202"/>
    </row>
    <row r="92" spans="1:8" ht="12.75">
      <c r="A92" s="42"/>
      <c r="B92" s="43"/>
      <c r="C92" s="215"/>
      <c r="D92" s="6"/>
      <c r="E92" s="6"/>
      <c r="F92" s="41"/>
      <c r="G92" s="212"/>
      <c r="H92" s="202"/>
    </row>
    <row r="93" spans="1:8" ht="12.75">
      <c r="A93" s="42"/>
      <c r="B93" s="43"/>
      <c r="C93" s="215"/>
      <c r="D93" s="6"/>
      <c r="E93" s="6"/>
      <c r="F93" s="41"/>
      <c r="G93" s="212"/>
      <c r="H93" s="202"/>
    </row>
    <row r="94" spans="1:8" ht="12.75">
      <c r="A94" s="42"/>
      <c r="B94" s="43"/>
      <c r="C94" s="215"/>
      <c r="D94" s="6"/>
      <c r="E94" s="6"/>
      <c r="F94" s="41"/>
      <c r="G94" s="212"/>
      <c r="H94" s="202"/>
    </row>
    <row r="95" spans="1:8" ht="12.75">
      <c r="A95" s="42"/>
      <c r="B95" s="43"/>
      <c r="C95" s="215"/>
      <c r="D95" s="15"/>
      <c r="E95" s="15"/>
      <c r="F95" s="41"/>
      <c r="G95" s="212"/>
      <c r="H95" s="202"/>
    </row>
    <row r="96" spans="1:8" ht="12.75">
      <c r="A96" s="216"/>
      <c r="B96" s="43"/>
      <c r="C96" s="215"/>
      <c r="D96" s="6"/>
      <c r="E96" s="6"/>
      <c r="F96" s="41"/>
      <c r="G96" s="212"/>
      <c r="H96" s="202"/>
    </row>
    <row r="97" spans="1:8" ht="12.75">
      <c r="A97" s="216"/>
      <c r="B97" s="43"/>
      <c r="C97" s="215"/>
      <c r="D97" s="6"/>
      <c r="E97" s="6"/>
      <c r="F97" s="41"/>
      <c r="G97" s="212"/>
      <c r="H97" s="202"/>
    </row>
    <row r="98" spans="1:8" ht="12.75">
      <c r="A98" s="42"/>
      <c r="B98" s="43"/>
      <c r="C98" s="215"/>
      <c r="D98" s="6"/>
      <c r="E98" s="6"/>
      <c r="F98" s="41"/>
      <c r="G98" s="212"/>
      <c r="H98" s="202"/>
    </row>
    <row r="99" spans="1:8" ht="12.75">
      <c r="A99" s="42"/>
      <c r="B99" s="43"/>
      <c r="C99" s="215"/>
      <c r="D99" s="6"/>
      <c r="E99" s="6"/>
      <c r="F99" s="41"/>
      <c r="G99" s="212"/>
      <c r="H99" s="202"/>
    </row>
    <row r="100" spans="1:8" ht="12.75">
      <c r="A100" s="42"/>
      <c r="B100" s="43"/>
      <c r="C100" s="215"/>
      <c r="D100" s="6"/>
      <c r="E100" s="6"/>
      <c r="F100" s="41"/>
      <c r="G100" s="212"/>
      <c r="H100" s="202"/>
    </row>
    <row r="101" spans="1:8" ht="12.75">
      <c r="A101" s="42"/>
      <c r="B101" s="43"/>
      <c r="C101" s="215"/>
      <c r="D101" s="6"/>
      <c r="E101" s="6"/>
      <c r="F101" s="41"/>
      <c r="G101" s="212"/>
      <c r="H101" s="202"/>
    </row>
    <row r="102" spans="1:8" ht="12.75">
      <c r="A102" s="42"/>
      <c r="B102" s="43"/>
      <c r="C102" s="215"/>
      <c r="D102" s="6"/>
      <c r="E102" s="6"/>
      <c r="F102" s="41"/>
      <c r="G102" s="212"/>
      <c r="H102" s="202"/>
    </row>
    <row r="103" spans="1:8" ht="12.75">
      <c r="A103" s="42"/>
      <c r="B103" s="43"/>
      <c r="C103" s="215"/>
      <c r="D103" s="15"/>
      <c r="E103" s="15"/>
      <c r="F103" s="41"/>
      <c r="G103" s="212"/>
      <c r="H103" s="202"/>
    </row>
    <row r="104" spans="1:8" ht="12.75">
      <c r="A104" s="42"/>
      <c r="B104" s="43"/>
      <c r="C104" s="215"/>
      <c r="D104" s="217"/>
      <c r="E104" s="217"/>
      <c r="F104" s="41"/>
      <c r="G104" s="212"/>
      <c r="H104" s="202"/>
    </row>
    <row r="105" spans="1:8" ht="12.75">
      <c r="A105" s="42"/>
      <c r="B105" s="43"/>
      <c r="C105" s="215"/>
      <c r="D105" s="6"/>
      <c r="E105" s="6"/>
      <c r="F105" s="41"/>
      <c r="G105" s="212"/>
      <c r="H105" s="202"/>
    </row>
    <row r="106" spans="1:8" ht="12.75">
      <c r="A106" s="42"/>
      <c r="B106" s="43"/>
      <c r="C106" s="215"/>
      <c r="D106" s="6"/>
      <c r="E106" s="6"/>
      <c r="F106" s="41"/>
      <c r="G106" s="212"/>
      <c r="H106" s="202"/>
    </row>
    <row r="107" spans="1:8" ht="12.75">
      <c r="A107" s="42"/>
      <c r="B107" s="43"/>
      <c r="C107" s="215"/>
      <c r="D107" s="217"/>
      <c r="E107" s="217"/>
      <c r="F107" s="41"/>
      <c r="G107" s="212"/>
      <c r="H107" s="202"/>
    </row>
    <row r="108" spans="1:8" ht="12.75">
      <c r="A108" s="42"/>
      <c r="B108" s="43"/>
      <c r="C108" s="215"/>
      <c r="D108" s="217"/>
      <c r="E108" s="217"/>
      <c r="F108" s="41"/>
      <c r="G108" s="212"/>
      <c r="H108" s="202"/>
    </row>
    <row r="109" spans="1:8" ht="12.75">
      <c r="A109" s="42"/>
      <c r="B109" s="43"/>
      <c r="C109" s="215"/>
      <c r="D109" s="217"/>
      <c r="E109" s="217"/>
      <c r="F109" s="41"/>
      <c r="G109" s="212"/>
      <c r="H109" s="202"/>
    </row>
    <row r="110" spans="1:8" ht="12.75">
      <c r="A110" s="42"/>
      <c r="B110" s="43"/>
      <c r="C110" s="215"/>
      <c r="D110" s="217"/>
      <c r="E110" s="217"/>
      <c r="F110" s="41"/>
      <c r="G110" s="212"/>
      <c r="H110" s="202"/>
    </row>
    <row r="111" spans="1:8" ht="12.75">
      <c r="A111" s="42"/>
      <c r="B111" s="43"/>
      <c r="C111" s="215"/>
      <c r="D111" s="217"/>
      <c r="E111" s="217"/>
      <c r="F111" s="41"/>
      <c r="G111" s="212"/>
      <c r="H111" s="202"/>
    </row>
    <row r="112" spans="1:8" ht="12.75">
      <c r="A112" s="42"/>
      <c r="B112" s="43"/>
      <c r="C112" s="215"/>
      <c r="D112" s="217"/>
      <c r="E112" s="217"/>
      <c r="F112" s="41"/>
      <c r="G112" s="212"/>
      <c r="H112" s="202"/>
    </row>
    <row r="113" spans="1:8" ht="12.75">
      <c r="A113" s="42"/>
      <c r="B113" s="43"/>
      <c r="C113" s="215"/>
      <c r="D113" s="217"/>
      <c r="E113" s="217"/>
      <c r="F113" s="41"/>
      <c r="G113" s="212"/>
      <c r="H113" s="202"/>
    </row>
    <row r="114" spans="1:8" ht="12.75">
      <c r="A114" s="42"/>
      <c r="B114" s="43"/>
      <c r="C114" s="215"/>
      <c r="D114" s="6"/>
      <c r="E114" s="6"/>
      <c r="F114" s="41"/>
      <c r="G114" s="212"/>
      <c r="H114" s="202"/>
    </row>
    <row r="115" spans="1:8" ht="12.75">
      <c r="A115" s="42"/>
      <c r="B115" s="43"/>
      <c r="C115" s="215"/>
      <c r="D115" s="15"/>
      <c r="E115" s="15"/>
      <c r="F115" s="41"/>
      <c r="G115" s="212"/>
      <c r="H115" s="202"/>
    </row>
    <row r="116" spans="1:8" ht="12.75">
      <c r="A116" s="42"/>
      <c r="B116" s="43"/>
      <c r="C116" s="215"/>
      <c r="D116" s="15"/>
      <c r="E116" s="15"/>
      <c r="F116" s="41"/>
      <c r="G116" s="212"/>
      <c r="H116" s="202"/>
    </row>
    <row r="117" spans="1:8" ht="12.75">
      <c r="A117" s="42"/>
      <c r="B117" s="43"/>
      <c r="C117" s="215"/>
      <c r="D117" s="6"/>
      <c r="E117" s="6"/>
      <c r="F117" s="41"/>
      <c r="G117" s="212"/>
      <c r="H117" s="202"/>
    </row>
    <row r="118" spans="1:8" ht="12.75">
      <c r="A118" s="42"/>
      <c r="B118" s="43"/>
      <c r="C118" s="215"/>
      <c r="D118" s="6"/>
      <c r="E118" s="6"/>
      <c r="F118" s="41"/>
      <c r="G118" s="212"/>
      <c r="H118" s="202"/>
    </row>
    <row r="119" spans="1:8" ht="12.75">
      <c r="A119" s="42"/>
      <c r="B119" s="43"/>
      <c r="C119" s="215"/>
      <c r="D119" s="217"/>
      <c r="E119" s="217"/>
      <c r="F119" s="41"/>
      <c r="G119" s="212"/>
      <c r="H119" s="202"/>
    </row>
    <row r="120" spans="1:8" ht="12.75">
      <c r="A120" s="42"/>
      <c r="B120" s="43"/>
      <c r="C120" s="215"/>
      <c r="D120" s="217"/>
      <c r="E120" s="217"/>
      <c r="F120" s="41"/>
      <c r="G120" s="212"/>
      <c r="H120" s="202"/>
    </row>
    <row r="121" spans="1:8" ht="12.75">
      <c r="A121" s="42"/>
      <c r="B121" s="43"/>
      <c r="C121" s="215"/>
      <c r="D121" s="6"/>
      <c r="E121" s="6"/>
      <c r="F121" s="41"/>
      <c r="G121" s="212"/>
      <c r="H121" s="202"/>
    </row>
    <row r="122" spans="1:8" ht="12.75">
      <c r="A122" s="42"/>
      <c r="B122" s="43"/>
      <c r="C122" s="215"/>
      <c r="D122" s="15"/>
      <c r="E122" s="15"/>
      <c r="F122" s="41"/>
      <c r="G122" s="212"/>
      <c r="H122" s="202"/>
    </row>
    <row r="123" spans="1:8" ht="12.75">
      <c r="A123" s="42"/>
      <c r="B123" s="43"/>
      <c r="C123" s="215"/>
      <c r="D123" s="6"/>
      <c r="E123" s="6"/>
      <c r="F123" s="41"/>
      <c r="G123" s="212"/>
      <c r="H123" s="202"/>
    </row>
    <row r="124" spans="1:8" ht="12.75">
      <c r="A124" s="42"/>
      <c r="B124" s="43"/>
      <c r="C124" s="215"/>
      <c r="D124" s="6"/>
      <c r="E124" s="6"/>
      <c r="F124" s="41"/>
      <c r="G124" s="212"/>
      <c r="H124" s="202"/>
    </row>
    <row r="125" spans="1:8" ht="12.75">
      <c r="A125" s="42"/>
      <c r="B125" s="43"/>
      <c r="C125" s="215"/>
      <c r="D125" s="6"/>
      <c r="E125" s="6"/>
      <c r="F125" s="41"/>
      <c r="G125" s="212"/>
      <c r="H125" s="202"/>
    </row>
    <row r="126" spans="1:8" ht="12.75">
      <c r="A126" s="45"/>
      <c r="B126" s="46"/>
      <c r="C126" s="218"/>
      <c r="D126" s="219"/>
      <c r="E126" s="219"/>
      <c r="F126" s="39"/>
      <c r="G126" s="212"/>
      <c r="H126" s="202"/>
    </row>
    <row r="127" spans="1:8" ht="18.75">
      <c r="A127" s="48"/>
      <c r="B127" s="49"/>
      <c r="C127" s="220"/>
      <c r="D127" s="221"/>
      <c r="E127" s="221"/>
      <c r="F127" s="52"/>
      <c r="G127" s="212"/>
      <c r="H127" s="202"/>
    </row>
    <row r="128" spans="1:8" ht="12.75">
      <c r="A128" s="202"/>
      <c r="B128" s="202"/>
      <c r="C128" s="202"/>
      <c r="D128" s="202"/>
      <c r="E128" s="202"/>
      <c r="F128" s="202"/>
      <c r="G128" s="202"/>
      <c r="H128" s="202"/>
    </row>
    <row r="129" spans="1:8" ht="12.75">
      <c r="A129" s="202"/>
      <c r="B129" s="202"/>
      <c r="C129" s="202"/>
      <c r="D129" s="202"/>
      <c r="E129" s="202"/>
      <c r="F129" s="202"/>
      <c r="G129" s="202"/>
      <c r="H129" s="202"/>
    </row>
    <row r="130" spans="1:8" ht="12.75">
      <c r="A130" s="202"/>
      <c r="B130" s="202"/>
      <c r="C130" s="202"/>
      <c r="D130" s="202"/>
      <c r="E130" s="202"/>
      <c r="F130" s="202"/>
      <c r="G130" s="202"/>
      <c r="H130" s="202"/>
    </row>
    <row r="131" spans="1:8" ht="12.75">
      <c r="A131" s="202"/>
      <c r="B131" s="202"/>
      <c r="C131" s="202"/>
      <c r="D131" s="202"/>
      <c r="E131" s="202"/>
      <c r="F131" s="202"/>
      <c r="G131" s="202"/>
      <c r="H131" s="202"/>
    </row>
    <row r="132" spans="1:8" ht="12.75">
      <c r="A132" s="202"/>
      <c r="B132" s="202"/>
      <c r="C132" s="202"/>
      <c r="D132" s="202"/>
      <c r="E132" s="202"/>
      <c r="F132" s="202"/>
      <c r="G132" s="202"/>
      <c r="H132" s="202"/>
    </row>
    <row r="133" spans="1:8" ht="12.75">
      <c r="A133" s="202"/>
      <c r="B133" s="202"/>
      <c r="C133" s="202"/>
      <c r="D133" s="202"/>
      <c r="E133" s="202"/>
      <c r="F133" s="202"/>
      <c r="G133" s="202"/>
      <c r="H133" s="202"/>
    </row>
    <row r="134" spans="1:8" ht="12.75">
      <c r="A134" s="202"/>
      <c r="B134" s="202"/>
      <c r="C134" s="202"/>
      <c r="D134" s="202"/>
      <c r="E134" s="202"/>
      <c r="F134" s="202"/>
      <c r="G134" s="202"/>
      <c r="H134" s="202"/>
    </row>
    <row r="135" spans="1:8" ht="12.75">
      <c r="A135" s="202"/>
      <c r="B135" s="202"/>
      <c r="C135" s="202"/>
      <c r="D135" s="202"/>
      <c r="E135" s="202"/>
      <c r="F135" s="202"/>
      <c r="G135" s="202"/>
      <c r="H135" s="202"/>
    </row>
    <row r="136" spans="1:8" ht="12.75">
      <c r="A136" s="202"/>
      <c r="B136" s="202"/>
      <c r="C136" s="202"/>
      <c r="D136" s="202"/>
      <c r="E136" s="202"/>
      <c r="F136" s="202"/>
      <c r="G136" s="202"/>
      <c r="H136" s="202"/>
    </row>
    <row r="137" spans="1:8" ht="12.75">
      <c r="A137" s="202"/>
      <c r="B137" s="202"/>
      <c r="C137" s="202"/>
      <c r="D137" s="202"/>
      <c r="E137" s="202"/>
      <c r="F137" s="202"/>
      <c r="G137" s="202"/>
      <c r="H137" s="202"/>
    </row>
    <row r="138" spans="1:8" ht="12.75">
      <c r="A138" s="202"/>
      <c r="B138" s="202"/>
      <c r="C138" s="202"/>
      <c r="D138" s="202"/>
      <c r="E138" s="202"/>
      <c r="F138" s="202"/>
      <c r="G138" s="202"/>
      <c r="H138" s="202"/>
    </row>
    <row r="139" spans="1:8" ht="12.75">
      <c r="A139" s="202"/>
      <c r="B139" s="202"/>
      <c r="C139" s="202"/>
      <c r="D139" s="202"/>
      <c r="E139" s="202"/>
      <c r="F139" s="202"/>
      <c r="G139" s="202"/>
      <c r="H139" s="202"/>
    </row>
    <row r="140" spans="1:8" ht="12.75">
      <c r="A140" s="202"/>
      <c r="B140" s="202"/>
      <c r="C140" s="202"/>
      <c r="D140" s="202"/>
      <c r="E140" s="202"/>
      <c r="F140" s="202"/>
      <c r="G140" s="202"/>
      <c r="H140" s="202"/>
    </row>
    <row r="141" spans="1:8" ht="12.75">
      <c r="A141" s="202"/>
      <c r="B141" s="202"/>
      <c r="C141" s="202"/>
      <c r="D141" s="202"/>
      <c r="E141" s="202"/>
      <c r="F141" s="202"/>
      <c r="G141" s="202"/>
      <c r="H141" s="202"/>
    </row>
    <row r="142" spans="1:8" ht="12.75">
      <c r="A142" s="202"/>
      <c r="B142" s="202"/>
      <c r="C142" s="202"/>
      <c r="D142" s="202"/>
      <c r="E142" s="202"/>
      <c r="F142" s="202"/>
      <c r="G142" s="202"/>
      <c r="H142" s="202"/>
    </row>
    <row r="143" spans="1:8" ht="12.75">
      <c r="A143" s="202"/>
      <c r="B143" s="202"/>
      <c r="C143" s="202"/>
      <c r="D143" s="202"/>
      <c r="E143" s="202"/>
      <c r="F143" s="202"/>
      <c r="G143" s="202"/>
      <c r="H143" s="202"/>
    </row>
    <row r="144" spans="1:8" ht="12.75">
      <c r="A144" s="202"/>
      <c r="B144" s="202"/>
      <c r="C144" s="202"/>
      <c r="D144" s="202"/>
      <c r="E144" s="202"/>
      <c r="F144" s="202"/>
      <c r="G144" s="202"/>
      <c r="H144" s="202"/>
    </row>
  </sheetData>
  <sheetProtection/>
  <mergeCells count="3"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2017-01-09T11:14:02Z</cp:lastPrinted>
  <dcterms:created xsi:type="dcterms:W3CDTF">1996-10-08T23:32:33Z</dcterms:created>
  <dcterms:modified xsi:type="dcterms:W3CDTF">2017-01-17T07:24:24Z</dcterms:modified>
  <cp:category/>
  <cp:version/>
  <cp:contentType/>
  <cp:contentStatus/>
</cp:coreProperties>
</file>